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910" activeTab="10"/>
  </bookViews>
  <sheets>
    <sheet name="п.16" sheetId="1" r:id="rId1"/>
    <sheet name="п.18" sheetId="2" r:id="rId2"/>
    <sheet name="п.19" sheetId="3" r:id="rId3"/>
    <sheet name="расход топливо" sheetId="4" r:id="rId4"/>
    <sheet name="п.20" sheetId="5" r:id="rId5"/>
    <sheet name="п.21" sheetId="6" r:id="rId6"/>
    <sheet name="п.22 " sheetId="7" r:id="rId7"/>
    <sheet name="п. 24" sheetId="8" r:id="rId8"/>
    <sheet name="п.25" sheetId="9" r:id="rId9"/>
    <sheet name="п. 26" sheetId="10" r:id="rId10"/>
    <sheet name="п.27 предложение (2016-2018)" sheetId="11" r:id="rId11"/>
  </sheets>
  <externalReferences>
    <externalReference r:id="rId14"/>
    <externalReference r:id="rId15"/>
    <externalReference r:id="rId16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3.xml><?xml version="1.0" encoding="utf-8"?>
<comments xmlns="http://schemas.openxmlformats.org/spreadsheetml/2006/main">
  <authors>
    <author>PreInstall-User</author>
  </authors>
  <commentList>
    <comment ref="B7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<sst xmlns="http://schemas.openxmlformats.org/spreadsheetml/2006/main" count="442" uniqueCount="314">
  <si>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</si>
  <si>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</si>
  <si>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</si>
  <si>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</si>
  <si>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</si>
  <si>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</si>
  <si>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</si>
  <si>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</si>
  <si>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</si>
  <si>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</si>
  <si>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 xml:space="preserve">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</si>
  <si>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</si>
  <si>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</si>
  <si>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</si>
  <si>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</si>
  <si>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</si>
  <si>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</si>
  <si>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</si>
  <si>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</si>
  <si>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</si>
  <si>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183001 г. Мурманск, ул. Траловая, д.12</t>
  </si>
  <si>
    <t xml:space="preserve">      Тарифы на тепловую энергию для потребителей ОАО «Мурманский морской рыбный порт», приобретающих тепловую энергию через сети ОАО «Мурманский морской рыбный порт», с календарной разбивкой: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</si>
  <si>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</si>
  <si>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</si>
  <si>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п. 16. Информация о тарифах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</si>
  <si>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</si>
  <si>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</si>
  <si>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</si>
  <si>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</si>
  <si>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</si>
  <si>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</si>
  <si>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</si>
  <si>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</si>
  <si>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</si>
  <si>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</si>
  <si>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2016 год</t>
  </si>
  <si>
    <t>2017 год</t>
  </si>
  <si>
    <t xml:space="preserve">Примечание: </t>
  </si>
  <si>
    <t xml:space="preserve">  Тарифы на тепловую энергию для потребителей ОАО «Мурманский морской рыбный порт», приобретающих тепловую энергию через сети ОАО «Мурманэнергосбыт» (кроме населения), с календарной разбивкой:</t>
  </si>
  <si>
    <t xml:space="preserve">  Тарифы на тепловую энергию для потребителей ОАО «Мурманский морской рыбный порт», приобретающих тепловую энергию через сети ОАО «Мурманэнергосбыт» (население), с календарной разбивкой: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</si>
  <si>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</si>
  <si>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</si>
  <si>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</si>
  <si>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</si>
  <si>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</si>
  <si>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</si>
  <si>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</si>
  <si>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</si>
  <si>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</si>
  <si>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</si>
  <si>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</si>
  <si>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</si>
  <si>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</si>
  <si>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</si>
  <si>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следующую информацию:</t>
  </si>
  <si>
    <t xml:space="preserve">п. 18 Общая информация о регулируемой организации в сфере теплоснабжения </t>
  </si>
  <si>
    <t>№ п/п</t>
  </si>
  <si>
    <t>Наименование показателя</t>
  </si>
  <si>
    <t>Значение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</si>
  <si>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</si>
  <si>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</si>
  <si>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</si>
  <si>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</si>
  <si>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</si>
  <si>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</si>
  <si>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Регулируемый вид деятельности;</t>
  </si>
  <si>
    <t>Теплоснабжение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</si>
  <si>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</si>
  <si>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</si>
  <si>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</si>
  <si>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</si>
  <si>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</si>
  <si>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</si>
  <si>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</si>
  <si>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</si>
  <si>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тыс. руб.</t>
  </si>
  <si>
    <t>-</t>
  </si>
  <si>
    <t xml:space="preserve"> - </t>
  </si>
  <si>
    <t>п. 21 Информация об инвестиционных программах регулируемой организации</t>
  </si>
  <si>
    <t>ОАО "Мурманский морской рыбный порт"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</si>
  <si>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</si>
  <si>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</si>
  <si>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</si>
  <si>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</si>
  <si>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</si>
  <si>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</si>
  <si>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</si>
  <si>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</si>
  <si>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</si>
  <si>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</si>
  <si>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</si>
  <si>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</si>
  <si>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</si>
  <si>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</si>
  <si>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</si>
  <si>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</si>
  <si>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</si>
  <si>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</si>
  <si>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</si>
  <si>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</si>
  <si>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</si>
  <si>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</si>
  <si>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</si>
  <si>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</si>
  <si>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</si>
  <si>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</si>
  <si>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</si>
  <si>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</si>
  <si>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</si>
  <si>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</si>
  <si>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</si>
  <si>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</si>
  <si>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</si>
  <si>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2018 год</t>
  </si>
  <si>
    <t>2016 - 2018 г.г.</t>
  </si>
  <si>
    <t>п. 27 Информация о предложении регулируемой организации об установлении тарифов в сфере теплоснабжения на 2016 - 2018 г.г.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</si>
  <si>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</si>
  <si>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</si>
  <si>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</si>
  <si>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</si>
  <si>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</si>
  <si>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</si>
  <si>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</si>
  <si>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</si>
  <si>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</si>
  <si>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</si>
  <si>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4.1.</t>
  </si>
  <si>
    <t>Комитет по тарифному регулированию Мурманской области</t>
  </si>
  <si>
    <t xml:space="preserve">постановление Комитета по тарифному регулированию от 16.12.2015 № 57/13 </t>
  </si>
  <si>
    <t xml:space="preserve">с 1 января по 30 июня 2016 г. </t>
  </si>
  <si>
    <t>с 1 июля по 31 декабря 2016 г.</t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</si>
  <si>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</si>
  <si>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</si>
  <si>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</si>
  <si>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</si>
  <si>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Тарифы действуют с 01.01.2016 года по 31.12.2018 года</t>
  </si>
  <si>
    <t>** Тарифы указываются в соответствии с Приложением №4 к постановлению Комитета по тарифному регулированию Мурманской области от 16.12.2015 №57/13,с учетом НДС в целях реализации пункта 6 статьи 168 Налогового кодекса РФ (часть2).</t>
  </si>
  <si>
    <r>
      <t xml:space="preserve"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на </t>
    </r>
    <r>
      <rPr>
        <b/>
        <u val="single"/>
        <sz val="12"/>
        <color indexed="8"/>
        <rFont val="Times New Roman"/>
        <family val="1"/>
      </rPr>
      <t xml:space="preserve">2016 - 2018 г.г. </t>
    </r>
    <r>
      <rPr>
        <b/>
        <sz val="12"/>
        <color indexed="8"/>
        <rFont val="Times New Roman"/>
        <family val="1"/>
      </rPr>
      <t>следующую информацию:</t>
    </r>
  </si>
  <si>
    <t>официальный интернет портал правительства Мурманской области (http://npa.gov-murman.ru). Дата публикации 16.12.2015 г., Мурманский вестник №248,249 (6141,6142) от 30.12.2015 г.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</si>
  <si>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</si>
  <si>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Информация размещена на официальном сайте www.mmrp.ru в разделе "Услуги и тарифы"/"Типовые формы договоров"</t>
  </si>
  <si>
    <t>www.mmrp.ru</t>
  </si>
  <si>
    <t xml:space="preserve">Адрес: ул. Траловая, д.12,                                г. Мурманск, 183001 Россия
Тел: (815-2)287222, 286318. Факс: 8(815-2)286500
E-mail: mail@mmrp.ru www.mmrp.ru
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</si>
  <si>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</si>
  <si>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</si>
  <si>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 xml:space="preserve"> - отчет 1 квартал 2016 г.</t>
  </si>
  <si>
    <t xml:space="preserve"> - отчет 2 квартал 2016 г.</t>
  </si>
  <si>
    <t xml:space="preserve"> - отчет 3 квартал 2016 г.</t>
  </si>
  <si>
    <t xml:space="preserve"> - отчет 4 квартал 2016 г.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</si>
  <si>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</si>
  <si>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 xml:space="preserve">АО «Мурманский морской рыбный порт»
Управляющий – Креславский Олег Игоревич
</t>
  </si>
  <si>
    <t>Главный энергетик- начальник энергохозяйства Шаповалов Сергей Александрович т. 28-67-88, м. т. 8 911 304 08 06
Ведущий инженер-энергетик Скорынина Дарья Андреевна: т. 28-61-25 Юрисконсульт Исакова Елена Борисовна т. 28-78-78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</si>
  <si>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</si>
  <si>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</si>
  <si>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</si>
  <si>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</si>
  <si>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</si>
  <si>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Факт 2016</t>
  </si>
  <si>
    <t>Пар 0,554</t>
  </si>
  <si>
    <t>Сетевая вода (отопление) 0,43</t>
  </si>
  <si>
    <t>Показатели надёжности и качества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</si>
  <si>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электроснабжения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Э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</si>
  <si>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водоснабжения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В</t>
    </r>
    <r>
      <rPr>
        <b/>
        <sz val="11"/>
        <rFont val="Times New Roman"/>
        <family val="1"/>
      </rPr>
      <t xml:space="preserve"> = 0,6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</si>
  <si>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топливоснабжения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 xml:space="preserve"> 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</si>
  <si>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Б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</si>
  <si>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 xml:space="preserve"> = 0,5;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</si>
  <si>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</si>
  <si>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интенсивности отказов систем теплоснабжения тепловых сетей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ОТК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</si>
  <si>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относительного недоотпуска тепла </t>
    </r>
    <r>
      <rPr>
        <b/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нед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</si>
  <si>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качества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ж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</si>
  <si>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надёжности системы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над</t>
    </r>
    <r>
      <rPr>
        <b/>
        <sz val="11"/>
        <rFont val="Times New Roman"/>
        <family val="1"/>
      </rPr>
      <t xml:space="preserve"> = 0,79 </t>
    </r>
    <r>
      <rPr>
        <sz val="11"/>
        <rFont val="Times New Roman"/>
        <family val="1"/>
      </rPr>
      <t>(оценка надёжности системы - надёжная).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</si>
  <si>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укомплектованности ремонтным и оперативно-ремонтным персоналом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</si>
  <si>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оснащённости машинами, специальными механизмами и оборудованием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М</t>
    </r>
    <r>
      <rPr>
        <b/>
        <sz val="11"/>
        <rFont val="Times New Roman"/>
        <family val="1"/>
      </rPr>
      <t xml:space="preserve"> 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</si>
  <si>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наличия основных материально-технических ресурсов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</si>
  <si>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</si>
  <si>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r>
      <t>К</t>
    </r>
    <r>
      <rPr>
        <b/>
        <vertAlign val="subscript"/>
        <sz val="11"/>
        <rFont val="Times New Roman"/>
        <family val="1"/>
      </rPr>
      <t>ГОТ</t>
    </r>
    <r>
      <rPr>
        <b/>
        <sz val="11"/>
        <rFont val="Times New Roman"/>
        <family val="1"/>
      </rPr>
      <t xml:space="preserve"> = 0,965 </t>
    </r>
    <r>
      <rPr>
        <sz val="11"/>
        <rFont val="Times New Roman"/>
        <family val="1"/>
      </rPr>
      <t>(категория готовности – удовлетворительная).</t>
    </r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</si>
  <si>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</si>
  <si>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 xml:space="preserve">N п/п </t>
  </si>
  <si>
    <t xml:space="preserve">Наименование показателя           </t>
  </si>
  <si>
    <t>Единица  измерения</t>
  </si>
  <si>
    <t>План 2013</t>
  </si>
  <si>
    <t>Вид регулируемой деятельности</t>
  </si>
  <si>
    <t>x</t>
  </si>
  <si>
    <t>Передача и сбыт тепловой энергии</t>
  </si>
  <si>
    <t>производство, передача и сбыт тепловой энергии</t>
  </si>
  <si>
    <t>а</t>
  </si>
  <si>
    <t>Выручка от регулируемой деятельности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</si>
  <si>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</si>
  <si>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</si>
  <si>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</si>
  <si>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</si>
  <si>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</si>
  <si>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</si>
  <si>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</si>
  <si>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</si>
  <si>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</si>
  <si>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</si>
  <si>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</si>
  <si>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</si>
  <si>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</si>
  <si>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Х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</si>
  <si>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</si>
  <si>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</si>
  <si>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</si>
  <si>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</si>
  <si>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</si>
  <si>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</si>
  <si>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</si>
  <si>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</si>
  <si>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</si>
  <si>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</si>
  <si>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</si>
  <si>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</si>
  <si>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</si>
  <si>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</si>
  <si>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</si>
  <si>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</si>
  <si>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</si>
  <si>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</si>
  <si>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</si>
  <si>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</si>
  <si>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</si>
  <si>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</si>
  <si>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</si>
  <si>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</si>
  <si>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t>б.7.2.</t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</si>
  <si>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</si>
  <si>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</si>
  <si>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</si>
  <si>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</si>
  <si>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</si>
  <si>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</si>
  <si>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</si>
  <si>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</si>
  <si>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</si>
  <si>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</si>
  <si>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</si>
  <si>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</si>
  <si>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</si>
  <si>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</si>
  <si>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</si>
  <si>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</si>
  <si>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</si>
  <si>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</si>
  <si>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</si>
  <si>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</si>
  <si>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</si>
  <si>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</si>
  <si>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</si>
  <si>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</si>
  <si>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</si>
  <si>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</si>
  <si>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</si>
  <si>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</si>
  <si>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</si>
  <si>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</si>
  <si>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</si>
  <si>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</si>
  <si>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</si>
  <si>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</si>
  <si>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</si>
  <si>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</si>
  <si>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</si>
  <si>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</si>
  <si>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</si>
  <si>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</si>
  <si>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</si>
  <si>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</si>
  <si>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</si>
  <si>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</si>
  <si>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</si>
  <si>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</si>
  <si>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</si>
  <si>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</si>
  <si>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</si>
  <si>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</si>
  <si>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</si>
  <si>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</si>
  <si>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</si>
  <si>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</si>
  <si>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</si>
  <si>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</si>
  <si>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</si>
  <si>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Удельный расход условного топлива на единицу тепловой энергии, отпускаемой в тепловую сеть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</si>
  <si>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</si>
  <si>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</si>
  <si>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</si>
  <si>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</si>
  <si>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</si>
  <si>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</si>
  <si>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</si>
  <si>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>на 01.01.2016 г.- 114 824,5 на 31.12.2016 г. - 114 912,4</t>
  </si>
  <si>
    <t>Вид топлива</t>
  </si>
  <si>
    <t>Объем топлива</t>
  </si>
  <si>
    <t>Всего</t>
  </si>
  <si>
    <t>Цена топлива (руб./т)</t>
  </si>
  <si>
    <t>Расходы на топливо (тыс.руб.)</t>
  </si>
  <si>
    <t>Уголь</t>
  </si>
  <si>
    <t>Газ сжиженный</t>
  </si>
  <si>
    <t>Мазут</t>
  </si>
  <si>
    <t>Дизельное топливо</t>
  </si>
  <si>
    <t>Дрова</t>
  </si>
  <si>
    <t>Пилеты (топливные гранулы)</t>
  </si>
  <si>
    <t>Опилки</t>
  </si>
  <si>
    <t>Торф</t>
  </si>
  <si>
    <t>Прочие виды топлива</t>
  </si>
  <si>
    <t>Расходы на топливо всего</t>
  </si>
  <si>
    <t>в т.ч. доставка</t>
  </si>
  <si>
    <t>В соответствии с Положением о закупочной деятельности АО "ММРП"</t>
  </si>
  <si>
    <t>(тн.)</t>
  </si>
  <si>
    <t>делим на выработку</t>
  </si>
  <si>
    <t>делим на отпуск</t>
  </si>
  <si>
    <t>Информация о расходах на топливо (в целом по котельной АО "ММРП")</t>
  </si>
  <si>
    <t>открытый запрос тендерных предложений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</si>
</sst>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</numFmts>
  <fonts count="8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wrapText="1"/>
    </xf>
    <xf numFmtId="0" fontId="49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justify"/>
    </xf>
    <xf numFmtId="0" fontId="49" fillId="0" borderId="14" xfId="0" applyFont="1" applyBorder="1" applyAlignment="1">
      <alignment horizontal="center" vertical="top" wrapText="1"/>
    </xf>
    <xf numFmtId="0" fontId="59" fillId="0" borderId="16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0" fontId="53" fillId="0" borderId="16" xfId="0" applyFont="1" applyBorder="1" applyAlignment="1">
      <alignment/>
    </xf>
    <xf numFmtId="210" fontId="49" fillId="0" borderId="14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4" fontId="49" fillId="0" borderId="14" xfId="0" applyNumberFormat="1" applyFont="1" applyBorder="1" applyAlignment="1">
      <alignment horizontal="center"/>
    </xf>
    <xf numFmtId="0" fontId="53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1" fillId="0" borderId="0" xfId="150" applyFont="1" applyBorder="1" applyAlignment="1">
      <alignment horizontal="justify" vertical="top" wrapText="1"/>
      <protection/>
    </xf>
    <xf numFmtId="0" fontId="56" fillId="0" borderId="0" xfId="0" applyFont="1" applyAlignment="1">
      <alignment horizontal="center"/>
    </xf>
    <xf numFmtId="0" fontId="53" fillId="0" borderId="17" xfId="0" applyFont="1" applyBorder="1" applyAlignment="1">
      <alignment wrapText="1"/>
    </xf>
    <xf numFmtId="210" fontId="49" fillId="0" borderId="16" xfId="0" applyNumberFormat="1" applyFont="1" applyBorder="1" applyAlignment="1">
      <alignment horizontal="center"/>
    </xf>
    <xf numFmtId="0" fontId="53" fillId="0" borderId="18" xfId="0" applyFont="1" applyBorder="1" applyAlignment="1">
      <alignment/>
    </xf>
    <xf numFmtId="210" fontId="49" fillId="0" borderId="18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/>
    </xf>
    <xf numFmtId="210" fontId="49" fillId="0" borderId="19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/>
    </xf>
    <xf numFmtId="210" fontId="49" fillId="0" borderId="20" xfId="0" applyNumberFormat="1" applyFont="1" applyBorder="1" applyAlignment="1">
      <alignment horizontal="center"/>
    </xf>
    <xf numFmtId="210" fontId="49" fillId="0" borderId="21" xfId="0" applyNumberFormat="1" applyFont="1" applyBorder="1" applyAlignment="1">
      <alignment horizontal="center"/>
    </xf>
    <xf numFmtId="4" fontId="49" fillId="0" borderId="20" xfId="0" applyNumberFormat="1" applyFont="1" applyBorder="1" applyAlignment="1">
      <alignment horizontal="center"/>
    </xf>
    <xf numFmtId="0" fontId="62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wrapText="1"/>
      <protection/>
    </xf>
    <xf numFmtId="0" fontId="66" fillId="0" borderId="0" xfId="0" applyFont="1" applyFill="1" applyBorder="1" applyAlignment="1" applyProtection="1">
      <alignment horizontal="center" wrapText="1"/>
      <protection/>
    </xf>
    <xf numFmtId="0" fontId="66" fillId="0" borderId="0" xfId="0" applyFont="1" applyFill="1" applyAlignment="1" applyProtection="1">
      <alignment wrapText="1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210" fontId="64" fillId="0" borderId="0" xfId="0" applyNumberFormat="1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210" fontId="75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69" fillId="0" borderId="22" xfId="0" applyFont="1" applyFill="1" applyBorder="1" applyAlignment="1" applyProtection="1">
      <alignment horizontal="center" vertical="center" wrapText="1"/>
      <protection/>
    </xf>
    <xf numFmtId="0" fontId="69" fillId="0" borderId="13" xfId="152" applyFont="1" applyFill="1" applyBorder="1" applyAlignment="1" applyProtection="1">
      <alignment horizontal="center" vertical="center" wrapText="1"/>
      <protection locked="0"/>
    </xf>
    <xf numFmtId="210" fontId="74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213" fontId="52" fillId="0" borderId="1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69" fillId="0" borderId="13" xfId="0" applyFont="1" applyBorder="1" applyAlignment="1">
      <alignment horizontal="left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213" fontId="69" fillId="0" borderId="13" xfId="0" applyNumberFormat="1" applyFont="1" applyBorder="1" applyAlignment="1">
      <alignment horizontal="center"/>
    </xf>
    <xf numFmtId="212" fontId="69" fillId="0" borderId="13" xfId="0" applyNumberFormat="1" applyFont="1" applyBorder="1" applyAlignment="1">
      <alignment horizontal="center"/>
    </xf>
    <xf numFmtId="210" fontId="69" fillId="0" borderId="13" xfId="0" applyNumberFormat="1" applyFont="1" applyBorder="1" applyAlignment="1">
      <alignment horizontal="center"/>
    </xf>
    <xf numFmtId="206" fontId="69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81" fontId="69" fillId="0" borderId="13" xfId="0" applyNumberFormat="1" applyFont="1" applyBorder="1" applyAlignment="1">
      <alignment horizontal="center" wrapText="1"/>
    </xf>
    <xf numFmtId="49" fontId="69" fillId="0" borderId="13" xfId="0" applyNumberFormat="1" applyFont="1" applyFill="1" applyBorder="1" applyAlignment="1" applyProtection="1">
      <alignment horizontal="left" vertical="center"/>
      <protection/>
    </xf>
    <xf numFmtId="210" fontId="77" fillId="0" borderId="0" xfId="0" applyNumberFormat="1" applyFont="1" applyAlignment="1">
      <alignment horizontal="left"/>
    </xf>
    <xf numFmtId="49" fontId="69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4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176" fontId="69" fillId="0" borderId="13" xfId="0" applyNumberFormat="1" applyFont="1" applyBorder="1" applyAlignment="1">
      <alignment horizontal="center" vertical="center" wrapText="1"/>
    </xf>
    <xf numFmtId="176" fontId="69" fillId="0" borderId="13" xfId="0" applyNumberFormat="1" applyFont="1" applyFill="1" applyBorder="1" applyAlignment="1">
      <alignment horizontal="center" vertical="center" wrapText="1"/>
    </xf>
    <xf numFmtId="184" fontId="69" fillId="0" borderId="13" xfId="0" applyNumberFormat="1" applyFont="1" applyFill="1" applyBorder="1" applyAlignment="1">
      <alignment horizontal="center" vertical="center" wrapText="1"/>
    </xf>
    <xf numFmtId="3" fontId="69" fillId="0" borderId="13" xfId="0" applyNumberFormat="1" applyFont="1" applyBorder="1" applyAlignment="1">
      <alignment horizontal="center" vertical="center" wrapText="1"/>
    </xf>
    <xf numFmtId="176" fontId="78" fillId="0" borderId="13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152" applyFont="1" applyFill="1" applyBorder="1" applyAlignment="1" applyProtection="1">
      <alignment horizontal="center" vertical="center" wrapText="1"/>
      <protection locked="0"/>
    </xf>
    <xf numFmtId="213" fontId="69" fillId="0" borderId="0" xfId="0" applyNumberFormat="1" applyFont="1" applyBorder="1" applyAlignment="1">
      <alignment horizontal="center"/>
    </xf>
    <xf numFmtId="212" fontId="69" fillId="0" borderId="0" xfId="0" applyNumberFormat="1" applyFont="1" applyBorder="1" applyAlignment="1">
      <alignment horizontal="center"/>
    </xf>
    <xf numFmtId="210" fontId="69" fillId="0" borderId="0" xfId="0" applyNumberFormat="1" applyFont="1" applyBorder="1" applyAlignment="1">
      <alignment horizontal="center"/>
    </xf>
    <xf numFmtId="206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181" fontId="69" fillId="0" borderId="0" xfId="0" applyNumberFormat="1" applyFont="1" applyBorder="1" applyAlignment="1">
      <alignment horizontal="center" wrapText="1"/>
    </xf>
    <xf numFmtId="212" fontId="69" fillId="0" borderId="0" xfId="0" applyNumberFormat="1" applyFont="1" applyBorder="1" applyAlignment="1">
      <alignment horizontal="center" wrapText="1"/>
    </xf>
    <xf numFmtId="1" fontId="69" fillId="0" borderId="0" xfId="0" applyNumberFormat="1" applyFont="1" applyBorder="1" applyAlignment="1">
      <alignment horizontal="center"/>
    </xf>
    <xf numFmtId="180" fontId="69" fillId="0" borderId="0" xfId="0" applyNumberFormat="1" applyFont="1" applyBorder="1" applyAlignment="1">
      <alignment horizontal="center"/>
    </xf>
    <xf numFmtId="210" fontId="49" fillId="0" borderId="0" xfId="0" applyNumberFormat="1" applyFont="1" applyAlignment="1">
      <alignment horizontal="center"/>
    </xf>
    <xf numFmtId="210" fontId="76" fillId="0" borderId="0" xfId="0" applyNumberFormat="1" applyFont="1" applyAlignment="1">
      <alignment horizontal="center"/>
    </xf>
    <xf numFmtId="210" fontId="69" fillId="0" borderId="0" xfId="0" applyNumberFormat="1" applyFont="1" applyAlignment="1">
      <alignment horizontal="center"/>
    </xf>
    <xf numFmtId="210" fontId="1" fillId="0" borderId="0" xfId="0" applyNumberFormat="1" applyFont="1" applyAlignment="1">
      <alignment horizontal="center"/>
    </xf>
    <xf numFmtId="212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/>
    </xf>
    <xf numFmtId="180" fontId="81" fillId="0" borderId="13" xfId="0" applyNumberFormat="1" applyFont="1" applyBorder="1" applyAlignment="1">
      <alignment horizontal="center"/>
    </xf>
    <xf numFmtId="206" fontId="81" fillId="0" borderId="13" xfId="0" applyNumberFormat="1" applyFont="1" applyBorder="1" applyAlignment="1">
      <alignment horizontal="center"/>
    </xf>
    <xf numFmtId="213" fontId="8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69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56" fillId="0" borderId="24" xfId="0" applyFont="1" applyBorder="1" applyAlignment="1">
      <alignment/>
    </xf>
    <xf numFmtId="214" fontId="1" fillId="0" borderId="19" xfId="0" applyNumberFormat="1" applyFont="1" applyBorder="1" applyAlignment="1">
      <alignment horizontal="center"/>
    </xf>
    <xf numFmtId="214" fontId="1" fillId="0" borderId="21" xfId="0" applyNumberFormat="1" applyFont="1" applyBorder="1" applyAlignment="1">
      <alignment horizontal="center"/>
    </xf>
    <xf numFmtId="214" fontId="56" fillId="0" borderId="24" xfId="0" applyNumberFormat="1" applyFont="1" applyBorder="1" applyAlignment="1">
      <alignment horizontal="center"/>
    </xf>
    <xf numFmtId="214" fontId="56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7" xfId="0" applyFont="1" applyBorder="1" applyAlignment="1">
      <alignment/>
    </xf>
    <xf numFmtId="214" fontId="1" fillId="0" borderId="27" xfId="0" applyNumberFormat="1" applyFont="1" applyBorder="1" applyAlignment="1">
      <alignment horizontal="center"/>
    </xf>
    <xf numFmtId="214" fontId="1" fillId="0" borderId="28" xfId="0" applyNumberFormat="1" applyFont="1" applyBorder="1" applyAlignment="1">
      <alignment horizontal="center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 wrapText="1"/>
    </xf>
    <xf numFmtId="0" fontId="67" fillId="0" borderId="23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9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9" fontId="69" fillId="0" borderId="14" xfId="0" applyNumberFormat="1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1" fillId="0" borderId="17" xfId="150" applyFont="1" applyBorder="1" applyAlignment="1">
      <alignment horizontal="justify" vertical="top" wrapText="1"/>
      <protection/>
    </xf>
    <xf numFmtId="0" fontId="1" fillId="0" borderId="31" xfId="150" applyFont="1" applyBorder="1" applyAlignment="1">
      <alignment horizontal="justify" vertical="top" wrapText="1"/>
      <protection/>
    </xf>
    <xf numFmtId="0" fontId="1" fillId="0" borderId="30" xfId="150" applyFont="1" applyBorder="1" applyAlignment="1">
      <alignment horizontal="justify" vertical="top" wrapText="1"/>
      <protection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justify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4" xfId="12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211" fontId="57" fillId="0" borderId="24" xfId="0" applyNumberFormat="1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6" fillId="0" borderId="24" xfId="0" applyFont="1" applyFill="1" applyBorder="1" applyAlignment="1">
      <alignment horizontal="justify" vertical="center" wrapText="1"/>
    </xf>
    <xf numFmtId="0" fontId="56" fillId="0" borderId="16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32" xfId="0" applyNumberFormat="1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210" fontId="1" fillId="0" borderId="33" xfId="0" applyNumberFormat="1" applyFont="1" applyFill="1" applyBorder="1" applyAlignment="1">
      <alignment horizontal="center" vertical="center" wrapText="1"/>
    </xf>
    <xf numFmtId="210" fontId="1" fillId="0" borderId="32" xfId="0" applyNumberFormat="1" applyFont="1" applyFill="1" applyBorder="1" applyAlignment="1">
      <alignment horizontal="center" vertical="center" wrapText="1"/>
    </xf>
    <xf numFmtId="210" fontId="1" fillId="0" borderId="26" xfId="0" applyNumberFormat="1" applyFont="1" applyFill="1" applyBorder="1" applyAlignment="1">
      <alignment horizontal="center" vertical="center" wrapText="1"/>
    </xf>
    <xf numFmtId="210" fontId="1" fillId="0" borderId="23" xfId="0" applyNumberFormat="1" applyFont="1" applyFill="1" applyBorder="1" applyAlignment="1">
      <alignment horizontal="center" vertical="center" wrapText="1"/>
    </xf>
    <xf numFmtId="210" fontId="1" fillId="0" borderId="13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justify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1" fillId="0" borderId="16" xfId="0" applyNumberFormat="1" applyFont="1" applyFill="1" applyBorder="1" applyAlignment="1">
      <alignment horizontal="center" vertical="center" wrapText="1"/>
    </xf>
    <xf numFmtId="210" fontId="1" fillId="0" borderId="14" xfId="0" applyNumberFormat="1" applyFont="1" applyFill="1" applyBorder="1" applyAlignment="1">
      <alignment horizontal="center" vertical="center" wrapText="1"/>
    </xf>
    <xf numFmtId="0" fontId="58" fillId="0" borderId="33" xfId="122" applyNumberFormat="1" applyFont="1" applyFill="1" applyBorder="1" applyAlignment="1" applyProtection="1">
      <alignment horizontal="center" vertical="center"/>
      <protection hidden="1"/>
    </xf>
    <xf numFmtId="210" fontId="1" fillId="0" borderId="26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210" fontId="1" fillId="0" borderId="13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10" fontId="1" fillId="0" borderId="2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53" fillId="0" borderId="0" xfId="0" applyNumberFormat="1" applyFont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  <protection/>
    </xf>
    <xf numFmtId="0" fontId="69" fillId="0" borderId="13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69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9" fillId="0" borderId="22" xfId="0" applyFont="1" applyFill="1" applyBorder="1" applyAlignment="1" applyProtection="1">
      <alignment horizontal="left" vertical="center" wrapText="1"/>
      <protection/>
    </xf>
    <xf numFmtId="0" fontId="69" fillId="0" borderId="26" xfId="0" applyFont="1" applyFill="1" applyBorder="1" applyAlignment="1" applyProtection="1">
      <alignment horizontal="left" vertical="center" wrapText="1"/>
      <protection/>
    </xf>
    <xf numFmtId="0" fontId="52" fillId="0" borderId="1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9" fillId="0" borderId="0" xfId="150" applyFont="1" applyAlignment="1">
      <alignment horizontal="right"/>
      <protection/>
    </xf>
    <xf numFmtId="0" fontId="50" fillId="0" borderId="0" xfId="150" applyFont="1" applyAlignment="1">
      <alignment horizontal="left" vertical="top" wrapText="1"/>
      <protection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5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justify" wrapText="1"/>
    </xf>
    <xf numFmtId="0" fontId="1" fillId="0" borderId="32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6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3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1" fillId="0" borderId="30" xfId="0" applyFont="1" applyFill="1" applyBorder="1" applyAlignment="1" applyProtection="1">
      <alignment horizontal="left" wrapText="1"/>
      <protection/>
    </xf>
    <xf numFmtId="0" fontId="1" fillId="0" borderId="23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>
      <alignment horizontal="left" vertical="center" wrapText="1"/>
    </xf>
    <xf numFmtId="0" fontId="55" fillId="0" borderId="29" xfId="121" applyFont="1" applyBorder="1" applyAlignment="1" applyProtection="1">
      <alignment horizontal="left" vertical="center" wrapText="1"/>
      <protection/>
    </xf>
    <xf numFmtId="0" fontId="55" fillId="0" borderId="26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zoomScale="75" zoomScaleNormal="75" zoomScalePageLayoutView="0" workbookViewId="0" topLeftCell="A52">
      <selection activeCell="M21" sqref="M21"/>
    </sheetView>
  </sheetViews>
  <sheetFormatPr defaultColWidth="9.00390625" defaultRowHeight="12.75"/>
  <cols>
    <col min="1" max="1" width="57.75390625" style="1" customWidth="1"/>
    <col min="2" max="2" width="29.375" style="10" customWidth="1"/>
    <col min="3" max="16384" width="9.125" style="1" customWidth="1"/>
  </cols>
  <sheetData>
    <row r="1" spans="1:3" ht="81.75" customHeight="1">
      <c r="A1" s="201" t="s">
        <v>137</v>
      </c>
      <c r="B1" s="201"/>
      <c r="C1" s="12"/>
    </row>
    <row r="2" spans="1:2" ht="15.75">
      <c r="A2" s="202" t="s">
        <v>24</v>
      </c>
      <c r="B2" s="202"/>
    </row>
    <row r="3" spans="1:2" ht="38.25">
      <c r="A3" s="13" t="s">
        <v>23</v>
      </c>
      <c r="B3" s="14" t="s">
        <v>127</v>
      </c>
    </row>
    <row r="4" spans="1:2" ht="38.25">
      <c r="A4" s="13" t="s">
        <v>25</v>
      </c>
      <c r="B4" s="14" t="s">
        <v>128</v>
      </c>
    </row>
    <row r="5" spans="1:2" ht="51.75">
      <c r="A5" s="15" t="s">
        <v>21</v>
      </c>
      <c r="B5" s="16"/>
    </row>
    <row r="6" spans="1:2" ht="15.75">
      <c r="A6" s="15"/>
      <c r="B6" s="16"/>
    </row>
    <row r="7" spans="1:2" ht="15.75">
      <c r="A7" s="17" t="s">
        <v>129</v>
      </c>
      <c r="B7" s="18"/>
    </row>
    <row r="8" spans="1:2" ht="26.25">
      <c r="A8" s="19" t="s">
        <v>48</v>
      </c>
      <c r="B8" s="18"/>
    </row>
    <row r="9" spans="1:2" ht="15.75">
      <c r="A9" s="52" t="s">
        <v>40</v>
      </c>
      <c r="B9" s="53">
        <v>2826.44</v>
      </c>
    </row>
    <row r="10" spans="1:2" ht="15.75">
      <c r="A10" s="54" t="s">
        <v>46</v>
      </c>
      <c r="B10" s="55">
        <v>3293</v>
      </c>
    </row>
    <row r="11" spans="1:2" ht="15.75">
      <c r="A11" s="17" t="s">
        <v>130</v>
      </c>
      <c r="B11" s="21"/>
    </row>
    <row r="12" spans="1:2" ht="26.25">
      <c r="A12" s="19" t="s">
        <v>49</v>
      </c>
      <c r="B12" s="21"/>
    </row>
    <row r="13" spans="1:2" ht="15.75">
      <c r="A13" s="56" t="s">
        <v>43</v>
      </c>
      <c r="B13" s="57">
        <v>3383.32</v>
      </c>
    </row>
    <row r="14" spans="1:2" ht="15.75">
      <c r="A14" s="54" t="s">
        <v>47</v>
      </c>
      <c r="B14" s="58">
        <v>3941.8</v>
      </c>
    </row>
    <row r="15" spans="1:2" ht="15.75">
      <c r="A15" s="20"/>
      <c r="B15" s="21"/>
    </row>
    <row r="16" spans="1:2" ht="15.75">
      <c r="A16" s="17" t="s">
        <v>131</v>
      </c>
      <c r="B16" s="18"/>
    </row>
    <row r="17" spans="1:2" ht="26.25">
      <c r="A17" s="19" t="s">
        <v>48</v>
      </c>
      <c r="B17" s="18"/>
    </row>
    <row r="18" spans="1:2" ht="15.75">
      <c r="A18" s="52" t="s">
        <v>40</v>
      </c>
      <c r="B18" s="53">
        <v>3383.32</v>
      </c>
    </row>
    <row r="19" spans="1:2" ht="15.75">
      <c r="A19" s="54" t="s">
        <v>46</v>
      </c>
      <c r="B19" s="55">
        <v>3750.1</v>
      </c>
    </row>
    <row r="20" spans="1:2" ht="15.75">
      <c r="A20" s="17" t="s">
        <v>132</v>
      </c>
      <c r="B20" s="21"/>
    </row>
    <row r="21" spans="1:2" ht="26.25">
      <c r="A21" s="19" t="s">
        <v>49</v>
      </c>
      <c r="B21" s="21"/>
    </row>
    <row r="22" spans="1:2" ht="15.75">
      <c r="A22" s="56" t="s">
        <v>43</v>
      </c>
      <c r="B22" s="57">
        <v>3817.05</v>
      </c>
    </row>
    <row r="23" spans="1:2" ht="15.75">
      <c r="A23" s="54" t="s">
        <v>47</v>
      </c>
      <c r="B23" s="58">
        <v>3750.1</v>
      </c>
    </row>
    <row r="24" spans="1:2" ht="15.75">
      <c r="A24" s="20"/>
      <c r="B24" s="21"/>
    </row>
    <row r="25" spans="1:2" ht="15.75">
      <c r="A25" s="17" t="s">
        <v>133</v>
      </c>
      <c r="B25" s="18"/>
    </row>
    <row r="26" spans="1:2" ht="26.25">
      <c r="A26" s="19" t="s">
        <v>48</v>
      </c>
      <c r="B26" s="18"/>
    </row>
    <row r="27" spans="1:2" ht="15.75">
      <c r="A27" s="52" t="s">
        <v>40</v>
      </c>
      <c r="B27" s="53">
        <v>3748.73</v>
      </c>
    </row>
    <row r="28" spans="1:2" ht="15.75">
      <c r="A28" s="54" t="s">
        <v>46</v>
      </c>
      <c r="B28" s="55">
        <v>3750.1</v>
      </c>
    </row>
    <row r="29" spans="1:2" ht="15.75">
      <c r="A29" s="17" t="s">
        <v>134</v>
      </c>
      <c r="B29" s="21"/>
    </row>
    <row r="30" spans="1:2" ht="26.25">
      <c r="A30" s="19" t="s">
        <v>49</v>
      </c>
      <c r="B30" s="21"/>
    </row>
    <row r="31" spans="1:2" ht="15.75">
      <c r="A31" s="56" t="s">
        <v>43</v>
      </c>
      <c r="B31" s="57">
        <v>3748.73</v>
      </c>
    </row>
    <row r="32" spans="1:2" ht="15.75">
      <c r="A32" s="54" t="s">
        <v>47</v>
      </c>
      <c r="B32" s="58">
        <v>4231.89</v>
      </c>
    </row>
    <row r="33" spans="1:2" ht="15.75">
      <c r="A33" s="20"/>
      <c r="B33" s="21"/>
    </row>
    <row r="34" spans="1:2" ht="51.75">
      <c r="A34" s="15" t="s">
        <v>38</v>
      </c>
      <c r="B34" s="21"/>
    </row>
    <row r="35" spans="1:2" ht="15.75">
      <c r="A35" s="17" t="s">
        <v>129</v>
      </c>
      <c r="B35" s="21"/>
    </row>
    <row r="36" spans="1:2" ht="26.25">
      <c r="A36" s="19" t="s">
        <v>48</v>
      </c>
      <c r="B36" s="21"/>
    </row>
    <row r="37" spans="1:2" ht="15.75">
      <c r="A37" s="52" t="s">
        <v>41</v>
      </c>
      <c r="B37" s="57">
        <v>3167.57</v>
      </c>
    </row>
    <row r="38" spans="1:2" ht="15.75">
      <c r="A38" s="17" t="s">
        <v>130</v>
      </c>
      <c r="B38" s="21"/>
    </row>
    <row r="39" spans="1:2" ht="26.25">
      <c r="A39" s="19" t="s">
        <v>50</v>
      </c>
      <c r="B39" s="21"/>
    </row>
    <row r="40" spans="1:2" ht="15.75">
      <c r="A40" s="52" t="s">
        <v>42</v>
      </c>
      <c r="B40" s="57">
        <v>3791.66</v>
      </c>
    </row>
    <row r="41" spans="1:2" ht="15.75">
      <c r="A41" s="20"/>
      <c r="B41" s="21"/>
    </row>
    <row r="42" spans="1:2" ht="15.75">
      <c r="A42" s="17" t="s">
        <v>131</v>
      </c>
      <c r="B42" s="21"/>
    </row>
    <row r="43" spans="1:2" ht="26.25">
      <c r="A43" s="19" t="s">
        <v>48</v>
      </c>
      <c r="B43" s="21"/>
    </row>
    <row r="44" spans="1:2" ht="15.75">
      <c r="A44" s="52" t="s">
        <v>41</v>
      </c>
      <c r="B44" s="57">
        <v>3791.66</v>
      </c>
    </row>
    <row r="45" spans="1:2" ht="15.75">
      <c r="A45" s="17" t="s">
        <v>132</v>
      </c>
      <c r="B45" s="21"/>
    </row>
    <row r="46" spans="1:2" ht="26.25">
      <c r="A46" s="19" t="s">
        <v>50</v>
      </c>
      <c r="B46" s="21"/>
    </row>
    <row r="47" spans="1:2" ht="15.75">
      <c r="A47" s="52" t="s">
        <v>42</v>
      </c>
      <c r="B47" s="57">
        <v>4066.61</v>
      </c>
    </row>
    <row r="48" spans="1:2" ht="15.75">
      <c r="A48" s="20"/>
      <c r="B48" s="21"/>
    </row>
    <row r="49" spans="1:2" ht="15.75">
      <c r="A49" s="17" t="s">
        <v>133</v>
      </c>
      <c r="B49" s="21"/>
    </row>
    <row r="50" spans="1:2" ht="26.25">
      <c r="A50" s="19" t="s">
        <v>48</v>
      </c>
      <c r="B50" s="21"/>
    </row>
    <row r="51" spans="1:2" ht="15.75">
      <c r="A51" s="52" t="s">
        <v>41</v>
      </c>
      <c r="B51" s="57">
        <v>4066.61</v>
      </c>
    </row>
    <row r="52" spans="1:2" ht="15.75">
      <c r="A52" s="17" t="s">
        <v>134</v>
      </c>
      <c r="B52" s="21"/>
    </row>
    <row r="53" spans="1:2" ht="26.25">
      <c r="A53" s="19" t="s">
        <v>50</v>
      </c>
      <c r="B53" s="21"/>
    </row>
    <row r="54" spans="1:2" ht="15.75">
      <c r="A54" s="52" t="s">
        <v>42</v>
      </c>
      <c r="B54" s="57">
        <v>4125.66</v>
      </c>
    </row>
    <row r="55" spans="1:2" ht="15.75">
      <c r="A55" s="20"/>
      <c r="B55" s="21"/>
    </row>
    <row r="56" spans="1:2" ht="51.75">
      <c r="A56" s="15" t="s">
        <v>39</v>
      </c>
      <c r="B56" s="21"/>
    </row>
    <row r="57" spans="1:2" ht="15.75">
      <c r="A57" s="17" t="s">
        <v>129</v>
      </c>
      <c r="B57" s="21"/>
    </row>
    <row r="58" spans="1:2" ht="26.25">
      <c r="A58" s="19" t="s">
        <v>51</v>
      </c>
      <c r="B58" s="21"/>
    </row>
    <row r="59" spans="1:2" ht="15.75">
      <c r="A59" s="56" t="s">
        <v>44</v>
      </c>
      <c r="B59" s="59">
        <v>3211.52</v>
      </c>
    </row>
    <row r="60" spans="1:2" ht="15.75">
      <c r="A60" s="17" t="s">
        <v>130</v>
      </c>
      <c r="B60" s="24"/>
    </row>
    <row r="61" spans="1:2" ht="26.25">
      <c r="A61" s="19" t="s">
        <v>51</v>
      </c>
      <c r="B61" s="24"/>
    </row>
    <row r="62" spans="1:2" ht="15.75">
      <c r="A62" s="56" t="s">
        <v>45</v>
      </c>
      <c r="B62" s="59">
        <v>3452.37</v>
      </c>
    </row>
    <row r="63" spans="1:2" ht="15.75">
      <c r="A63" s="50"/>
      <c r="B63" s="51"/>
    </row>
    <row r="64" spans="1:2" ht="15.75">
      <c r="A64" s="17" t="s">
        <v>131</v>
      </c>
      <c r="B64" s="21"/>
    </row>
    <row r="65" spans="1:2" ht="26.25">
      <c r="A65" s="19" t="s">
        <v>51</v>
      </c>
      <c r="B65" s="21"/>
    </row>
    <row r="66" spans="1:2" ht="15.75">
      <c r="A66" s="56" t="s">
        <v>44</v>
      </c>
      <c r="B66" s="59">
        <v>3452.37</v>
      </c>
    </row>
    <row r="67" spans="1:2" ht="15.75">
      <c r="A67" s="17" t="s">
        <v>132</v>
      </c>
      <c r="B67" s="24"/>
    </row>
    <row r="68" spans="1:2" ht="26.25">
      <c r="A68" s="19" t="s">
        <v>51</v>
      </c>
      <c r="B68" s="24"/>
    </row>
    <row r="69" spans="1:2" ht="15.75">
      <c r="A69" s="56" t="s">
        <v>45</v>
      </c>
      <c r="B69" s="59">
        <v>3694.04</v>
      </c>
    </row>
    <row r="70" spans="1:2" ht="15.75">
      <c r="A70" s="50"/>
      <c r="B70" s="51"/>
    </row>
    <row r="71" spans="1:2" ht="15.75">
      <c r="A71" s="17" t="s">
        <v>133</v>
      </c>
      <c r="B71" s="21"/>
    </row>
    <row r="72" spans="1:2" ht="26.25">
      <c r="A72" s="19" t="s">
        <v>51</v>
      </c>
      <c r="B72" s="21"/>
    </row>
    <row r="73" spans="1:2" ht="15.75">
      <c r="A73" s="56" t="s">
        <v>44</v>
      </c>
      <c r="B73" s="59">
        <v>3694.04</v>
      </c>
    </row>
    <row r="74" spans="1:2" ht="15.75">
      <c r="A74" s="17" t="s">
        <v>134</v>
      </c>
      <c r="B74" s="24"/>
    </row>
    <row r="75" spans="1:2" ht="26.25">
      <c r="A75" s="19" t="s">
        <v>51</v>
      </c>
      <c r="B75" s="24"/>
    </row>
    <row r="76" spans="1:2" ht="15.75">
      <c r="A76" s="56" t="s">
        <v>45</v>
      </c>
      <c r="B76" s="59">
        <v>3952.62</v>
      </c>
    </row>
    <row r="77" spans="1:2" ht="26.25">
      <c r="A77" s="50" t="s">
        <v>22</v>
      </c>
      <c r="B77" s="51"/>
    </row>
    <row r="78" spans="1:2" ht="25.5">
      <c r="A78" s="13" t="s">
        <v>26</v>
      </c>
      <c r="B78" s="22" t="s">
        <v>135</v>
      </c>
    </row>
    <row r="79" spans="1:2" ht="76.5">
      <c r="A79" s="13" t="s">
        <v>27</v>
      </c>
      <c r="B79" s="35" t="s">
        <v>138</v>
      </c>
    </row>
    <row r="80" spans="1:2" ht="15.75">
      <c r="A80" s="23" t="s">
        <v>37</v>
      </c>
      <c r="B80" s="11"/>
    </row>
    <row r="81" spans="1:2" ht="48.75" customHeight="1">
      <c r="A81" s="203" t="s">
        <v>136</v>
      </c>
      <c r="B81" s="203"/>
    </row>
    <row r="82" spans="1:2" ht="55.5" customHeight="1">
      <c r="A82" s="204" t="s">
        <v>139</v>
      </c>
      <c r="B82" s="205"/>
    </row>
  </sheetData>
  <sheetProtection/>
  <mergeCells count="4">
    <mergeCell ref="A1:B1"/>
    <mergeCell ref="A2:B2"/>
    <mergeCell ref="A81:B81"/>
    <mergeCell ref="A82:B82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8.75390625" style="7" customWidth="1"/>
    <col min="2" max="2" width="38.375" style="7" customWidth="1"/>
    <col min="3" max="16384" width="9.125" style="7" customWidth="1"/>
  </cols>
  <sheetData>
    <row r="1" spans="1:2" ht="12.75">
      <c r="A1" s="278"/>
      <c r="B1" s="278"/>
    </row>
    <row r="2" spans="1:2" ht="12.75">
      <c r="A2" s="25"/>
      <c r="B2" s="25"/>
    </row>
    <row r="3" spans="1:2" ht="60" customHeight="1">
      <c r="A3" s="279" t="s">
        <v>19</v>
      </c>
      <c r="B3" s="279"/>
    </row>
    <row r="4" spans="1:2" ht="16.5">
      <c r="A4" s="282"/>
      <c r="B4" s="282"/>
    </row>
    <row r="5" ht="16.5">
      <c r="A5" s="6"/>
    </row>
    <row r="6" spans="1:2" s="1" customFormat="1" ht="225.75" customHeight="1">
      <c r="A6" s="3" t="s">
        <v>4</v>
      </c>
      <c r="B6" s="169" t="s">
        <v>53</v>
      </c>
    </row>
    <row r="7" spans="1:3" s="1" customFormat="1" ht="39" customHeight="1">
      <c r="A7" s="3" t="s">
        <v>18</v>
      </c>
      <c r="B7" s="283" t="s">
        <v>149</v>
      </c>
      <c r="C7" s="4"/>
    </row>
    <row r="8" spans="1:2" s="1" customFormat="1" ht="55.5" customHeight="1">
      <c r="A8" s="3" t="s">
        <v>5</v>
      </c>
      <c r="B8" s="284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5"/>
  <sheetViews>
    <sheetView tabSelected="1" zoomScale="75" zoomScaleNormal="75" zoomScalePageLayoutView="0" workbookViewId="0" topLeftCell="A7">
      <selection activeCell="O10" sqref="O10"/>
    </sheetView>
  </sheetViews>
  <sheetFormatPr defaultColWidth="9.00390625" defaultRowHeight="12.75"/>
  <cols>
    <col min="1" max="1" width="4.00390625" style="49" customWidth="1"/>
    <col min="2" max="2" width="63.75390625" style="2" customWidth="1"/>
    <col min="3" max="3" width="14.375" style="2" customWidth="1"/>
    <col min="4" max="4" width="15.625" style="10" customWidth="1"/>
    <col min="5" max="5" width="15.125" style="10" customWidth="1"/>
    <col min="6" max="16384" width="9.125" style="2" customWidth="1"/>
  </cols>
  <sheetData>
    <row r="1" ht="19.5" customHeight="1"/>
    <row r="2" spans="1:5" s="5" customFormat="1" ht="39.75" customHeight="1">
      <c r="A2" s="47"/>
      <c r="B2" s="289" t="s">
        <v>115</v>
      </c>
      <c r="C2" s="289"/>
      <c r="D2" s="289"/>
      <c r="E2" s="289"/>
    </row>
    <row r="3" spans="1:5" s="5" customFormat="1" ht="16.5">
      <c r="A3" s="47"/>
      <c r="B3" s="285"/>
      <c r="C3" s="285"/>
      <c r="D3" s="6"/>
      <c r="E3" s="6"/>
    </row>
    <row r="4" spans="2:3" ht="15.75">
      <c r="B4" s="1"/>
      <c r="C4" s="1"/>
    </row>
    <row r="5" spans="1:5" ht="30.75" customHeight="1">
      <c r="A5" s="172"/>
      <c r="B5" s="174" t="s">
        <v>6</v>
      </c>
      <c r="C5" s="180" t="s">
        <v>35</v>
      </c>
      <c r="D5" s="182" t="s">
        <v>36</v>
      </c>
      <c r="E5" s="181" t="s">
        <v>113</v>
      </c>
    </row>
    <row r="6" spans="1:5" ht="28.5" customHeight="1">
      <c r="A6" s="170" t="s">
        <v>117</v>
      </c>
      <c r="B6" s="178" t="s">
        <v>7</v>
      </c>
      <c r="C6" s="216" t="s">
        <v>33</v>
      </c>
      <c r="D6" s="216"/>
      <c r="E6" s="286"/>
    </row>
    <row r="7" spans="1:5" ht="36" customHeight="1">
      <c r="A7" s="173" t="s">
        <v>118</v>
      </c>
      <c r="B7" s="179" t="s">
        <v>29</v>
      </c>
      <c r="C7" s="287"/>
      <c r="D7" s="287"/>
      <c r="E7" s="288"/>
    </row>
    <row r="8" spans="1:5" ht="33.75" customHeight="1">
      <c r="A8" s="173" t="s">
        <v>123</v>
      </c>
      <c r="B8" s="175" t="s">
        <v>30</v>
      </c>
      <c r="C8" s="183">
        <v>5217.85</v>
      </c>
      <c r="D8" s="187">
        <v>5416.36</v>
      </c>
      <c r="E8" s="185">
        <v>5622.55</v>
      </c>
    </row>
    <row r="9" spans="1:5" ht="48" customHeight="1">
      <c r="A9" s="173" t="s">
        <v>124</v>
      </c>
      <c r="B9" s="176" t="s">
        <v>31</v>
      </c>
      <c r="C9" s="184">
        <v>5298.11</v>
      </c>
      <c r="D9" s="187">
        <v>5500</v>
      </c>
      <c r="E9" s="186">
        <v>5709.8</v>
      </c>
    </row>
    <row r="10" spans="1:5" ht="39" customHeight="1">
      <c r="A10" s="170" t="s">
        <v>125</v>
      </c>
      <c r="B10" s="188" t="s">
        <v>32</v>
      </c>
      <c r="C10" s="189">
        <v>5666.99</v>
      </c>
      <c r="D10" s="190">
        <v>5884.9</v>
      </c>
      <c r="E10" s="191">
        <v>6111.34</v>
      </c>
    </row>
    <row r="11" spans="1:5" ht="27.75" customHeight="1">
      <c r="A11" s="173" t="s">
        <v>119</v>
      </c>
      <c r="B11" s="179" t="s">
        <v>8</v>
      </c>
      <c r="C11" s="287" t="s">
        <v>114</v>
      </c>
      <c r="D11" s="287"/>
      <c r="E11" s="288"/>
    </row>
    <row r="12" spans="1:5" ht="33.75" customHeight="1">
      <c r="A12" s="171" t="s">
        <v>120</v>
      </c>
      <c r="B12" s="177" t="s">
        <v>116</v>
      </c>
      <c r="C12" s="183">
        <v>249927</v>
      </c>
      <c r="D12" s="195">
        <v>259469.69</v>
      </c>
      <c r="E12" s="193">
        <v>269393.51</v>
      </c>
    </row>
    <row r="13" spans="1:5" ht="66" customHeight="1">
      <c r="A13" s="170" t="s">
        <v>126</v>
      </c>
      <c r="B13" s="188" t="s">
        <v>34</v>
      </c>
      <c r="C13" s="197">
        <f>36059.38/10</f>
        <v>3605.9379999999996</v>
      </c>
      <c r="D13" s="198"/>
      <c r="E13" s="199"/>
    </row>
    <row r="14" spans="1:5" ht="22.5" customHeight="1">
      <c r="A14" s="173" t="s">
        <v>121</v>
      </c>
      <c r="B14" s="179" t="s">
        <v>28</v>
      </c>
      <c r="C14" s="184">
        <v>46608</v>
      </c>
      <c r="D14" s="195">
        <v>46608</v>
      </c>
      <c r="E14" s="200">
        <v>46608</v>
      </c>
    </row>
    <row r="15" spans="1:5" ht="22.5" customHeight="1">
      <c r="A15" s="171" t="s">
        <v>122</v>
      </c>
      <c r="B15" s="177" t="s">
        <v>9</v>
      </c>
      <c r="C15" s="192" t="s">
        <v>10</v>
      </c>
      <c r="D15" s="196" t="s">
        <v>77</v>
      </c>
      <c r="E15" s="194" t="s">
        <v>77</v>
      </c>
    </row>
  </sheetData>
  <sheetProtection/>
  <mergeCells count="5">
    <mergeCell ref="B3:C3"/>
    <mergeCell ref="C6:E6"/>
    <mergeCell ref="C11:E11"/>
    <mergeCell ref="B2:E2"/>
    <mergeCell ref="C7:E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7">
      <selection activeCell="D12" sqref="D12"/>
    </sheetView>
  </sheetViews>
  <sheetFormatPr defaultColWidth="9.00390625" defaultRowHeight="12.75"/>
  <cols>
    <col min="1" max="1" width="4.625" style="26" customWidth="1"/>
    <col min="2" max="2" width="49.25390625" style="27" customWidth="1"/>
    <col min="3" max="3" width="44.125" style="27" customWidth="1"/>
    <col min="4" max="24" width="55.125" style="26" customWidth="1"/>
    <col min="25" max="16384" width="9.125" style="7" customWidth="1"/>
  </cols>
  <sheetData>
    <row r="1" spans="1:3" ht="73.5" customHeight="1">
      <c r="A1" s="206" t="s">
        <v>54</v>
      </c>
      <c r="B1" s="206"/>
      <c r="C1" s="206"/>
    </row>
    <row r="3" spans="1:24" s="29" customFormat="1" ht="22.5" customHeight="1">
      <c r="A3" s="207" t="s">
        <v>55</v>
      </c>
      <c r="B3" s="207"/>
      <c r="C3" s="20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5" spans="1:3" ht="33">
      <c r="A5" s="30" t="s">
        <v>56</v>
      </c>
      <c r="B5" s="30" t="s">
        <v>57</v>
      </c>
      <c r="C5" s="30" t="s">
        <v>58</v>
      </c>
    </row>
    <row r="6" spans="1:3" ht="66">
      <c r="A6" s="30">
        <v>1</v>
      </c>
      <c r="B6" s="31" t="s">
        <v>59</v>
      </c>
      <c r="C6" s="31" t="s">
        <v>150</v>
      </c>
    </row>
    <row r="7" spans="1:3" ht="81" customHeight="1">
      <c r="A7" s="30">
        <v>2</v>
      </c>
      <c r="B7" s="31" t="s">
        <v>60</v>
      </c>
      <c r="C7" s="31" t="s">
        <v>61</v>
      </c>
    </row>
    <row r="8" spans="1:3" ht="111.75" customHeight="1">
      <c r="A8" s="30">
        <v>3</v>
      </c>
      <c r="B8" s="31" t="s">
        <v>62</v>
      </c>
      <c r="C8" s="31" t="s">
        <v>142</v>
      </c>
    </row>
    <row r="9" spans="1:3" ht="67.5" customHeight="1">
      <c r="A9" s="30">
        <v>4</v>
      </c>
      <c r="B9" s="31" t="s">
        <v>63</v>
      </c>
      <c r="C9" s="31" t="s">
        <v>64</v>
      </c>
    </row>
    <row r="10" spans="1:3" ht="27" customHeight="1">
      <c r="A10" s="30">
        <v>5</v>
      </c>
      <c r="B10" s="31" t="s">
        <v>65</v>
      </c>
      <c r="C10" s="30" t="s">
        <v>66</v>
      </c>
    </row>
    <row r="11" spans="1:3" ht="53.25" customHeight="1">
      <c r="A11" s="30">
        <v>6</v>
      </c>
      <c r="B11" s="31" t="s">
        <v>67</v>
      </c>
      <c r="C11" s="33">
        <v>3.778</v>
      </c>
    </row>
    <row r="12" spans="1:3" ht="53.25" customHeight="1">
      <c r="A12" s="30">
        <v>7</v>
      </c>
      <c r="B12" s="31" t="s">
        <v>68</v>
      </c>
      <c r="C12" s="34">
        <v>3.446</v>
      </c>
    </row>
    <row r="13" spans="1:3" ht="53.25" customHeight="1">
      <c r="A13" s="30">
        <v>8</v>
      </c>
      <c r="B13" s="31" t="s">
        <v>69</v>
      </c>
      <c r="C13" s="30" t="s">
        <v>70</v>
      </c>
    </row>
    <row r="14" spans="1:3" ht="53.25" customHeight="1">
      <c r="A14" s="30">
        <v>9</v>
      </c>
      <c r="B14" s="31" t="s">
        <v>71</v>
      </c>
      <c r="C14" s="30" t="s">
        <v>70</v>
      </c>
    </row>
    <row r="15" spans="1:3" ht="53.25" customHeight="1">
      <c r="A15" s="30">
        <v>10</v>
      </c>
      <c r="B15" s="31" t="s">
        <v>72</v>
      </c>
      <c r="C15" s="32" t="s">
        <v>73</v>
      </c>
    </row>
    <row r="16" spans="1:3" ht="53.25" customHeight="1">
      <c r="A16" s="30">
        <v>11</v>
      </c>
      <c r="B16" s="31" t="s">
        <v>74</v>
      </c>
      <c r="C16" s="30">
        <v>1</v>
      </c>
    </row>
  </sheetData>
  <sheetProtection/>
  <mergeCells count="2">
    <mergeCell ref="A1:C1"/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6">
      <selection activeCell="J57" sqref="J57"/>
    </sheetView>
  </sheetViews>
  <sheetFormatPr defaultColWidth="9.00390625" defaultRowHeight="12.75"/>
  <cols>
    <col min="1" max="1" width="6.75390625" style="98" customWidth="1"/>
    <col min="2" max="2" width="11.75390625" style="99" customWidth="1"/>
    <col min="3" max="3" width="53.875" style="100" customWidth="1"/>
    <col min="4" max="4" width="12.375" style="98" customWidth="1"/>
    <col min="5" max="5" width="12.375" style="101" hidden="1" customWidth="1"/>
    <col min="6" max="6" width="16.375" style="11" customWidth="1"/>
    <col min="7" max="7" width="20.00390625" style="11" hidden="1" customWidth="1"/>
    <col min="8" max="8" width="14.875" style="114" customWidth="1"/>
    <col min="9" max="9" width="9.75390625" style="67" bestFit="1" customWidth="1"/>
    <col min="10" max="10" width="13.875" style="67" customWidth="1"/>
    <col min="11" max="16384" width="9.125" style="7" customWidth="1"/>
  </cols>
  <sheetData>
    <row r="1" spans="1:5" ht="41.25" customHeight="1">
      <c r="A1" s="215" t="s">
        <v>176</v>
      </c>
      <c r="B1" s="215"/>
      <c r="C1" s="215"/>
      <c r="D1" s="215"/>
      <c r="E1" s="215"/>
    </row>
    <row r="2" spans="1:5" ht="14.25" customHeight="1">
      <c r="A2" s="216"/>
      <c r="B2" s="216"/>
      <c r="C2" s="216"/>
      <c r="D2" s="216"/>
      <c r="E2" s="216"/>
    </row>
    <row r="3" spans="1:7" ht="48" customHeight="1">
      <c r="A3" s="68" t="s">
        <v>177</v>
      </c>
      <c r="B3" s="213" t="s">
        <v>178</v>
      </c>
      <c r="C3" s="213"/>
      <c r="D3" s="68" t="s">
        <v>179</v>
      </c>
      <c r="E3" s="68" t="s">
        <v>180</v>
      </c>
      <c r="F3" s="68" t="s">
        <v>157</v>
      </c>
      <c r="G3" s="102"/>
    </row>
    <row r="4" spans="1:10" s="70" customFormat="1" ht="15.75" customHeight="1">
      <c r="A4" s="68">
        <v>1</v>
      </c>
      <c r="B4" s="213">
        <v>2</v>
      </c>
      <c r="C4" s="213"/>
      <c r="D4" s="68">
        <v>3</v>
      </c>
      <c r="E4" s="68">
        <v>4</v>
      </c>
      <c r="F4" s="68">
        <v>4</v>
      </c>
      <c r="G4" s="102"/>
      <c r="H4" s="115"/>
      <c r="I4" s="69"/>
      <c r="J4" s="69"/>
    </row>
    <row r="5" spans="1:10" s="74" customFormat="1" ht="63.75" customHeight="1">
      <c r="A5" s="125">
        <v>1</v>
      </c>
      <c r="B5" s="217" t="s">
        <v>181</v>
      </c>
      <c r="C5" s="218"/>
      <c r="D5" s="71" t="s">
        <v>182</v>
      </c>
      <c r="E5" s="72" t="s">
        <v>183</v>
      </c>
      <c r="F5" s="72" t="s">
        <v>184</v>
      </c>
      <c r="G5" s="103"/>
      <c r="H5" s="116"/>
      <c r="I5" s="73"/>
      <c r="J5" s="73"/>
    </row>
    <row r="6" spans="1:10" s="78" customFormat="1" ht="21" customHeight="1">
      <c r="A6" s="75" t="s">
        <v>185</v>
      </c>
      <c r="B6" s="219" t="s">
        <v>186</v>
      </c>
      <c r="C6" s="219"/>
      <c r="D6" s="75" t="s">
        <v>75</v>
      </c>
      <c r="E6" s="76">
        <f>(100876.42*1419.11+81804.52*1630.5783)/1000</f>
        <v>276543.41154011595</v>
      </c>
      <c r="F6" s="77">
        <v>112191.9</v>
      </c>
      <c r="G6" s="104"/>
      <c r="H6" s="114"/>
      <c r="I6" s="67"/>
      <c r="J6" s="67"/>
    </row>
    <row r="7" spans="1:7" ht="31.5" customHeight="1">
      <c r="A7" s="68" t="s">
        <v>187</v>
      </c>
      <c r="B7" s="212" t="s">
        <v>188</v>
      </c>
      <c r="C7" s="212"/>
      <c r="D7" s="68" t="s">
        <v>75</v>
      </c>
      <c r="E7" s="80">
        <f>E8+E25+E31+E36+E37+E38+E39+E40</f>
        <v>276543.41</v>
      </c>
      <c r="F7" s="81">
        <v>141821.26</v>
      </c>
      <c r="G7" s="104"/>
    </row>
    <row r="8" spans="1:7" ht="27" customHeight="1">
      <c r="A8" s="68" t="s">
        <v>189</v>
      </c>
      <c r="B8" s="212" t="s">
        <v>190</v>
      </c>
      <c r="C8" s="212"/>
      <c r="D8" s="68" t="s">
        <v>75</v>
      </c>
      <c r="E8" s="80">
        <v>258393.24</v>
      </c>
      <c r="F8" s="82" t="s">
        <v>76</v>
      </c>
      <c r="G8" s="105"/>
    </row>
    <row r="9" spans="1:7" ht="21" customHeight="1">
      <c r="A9" s="68" t="s">
        <v>191</v>
      </c>
      <c r="B9" s="212" t="s">
        <v>192</v>
      </c>
      <c r="C9" s="212"/>
      <c r="D9" s="68" t="s">
        <v>75</v>
      </c>
      <c r="E9" s="80"/>
      <c r="F9" s="83">
        <v>55830.44259</v>
      </c>
      <c r="G9" s="106"/>
    </row>
    <row r="10" spans="1:7" ht="18" customHeight="1">
      <c r="A10" s="213" t="s">
        <v>193</v>
      </c>
      <c r="B10" s="214" t="s">
        <v>194</v>
      </c>
      <c r="C10" s="79" t="s">
        <v>195</v>
      </c>
      <c r="D10" s="68" t="s">
        <v>75</v>
      </c>
      <c r="E10" s="80"/>
      <c r="F10" s="83">
        <f>F9</f>
        <v>55830.44259</v>
      </c>
      <c r="G10" s="106"/>
    </row>
    <row r="11" spans="1:7" ht="18" customHeight="1">
      <c r="A11" s="213"/>
      <c r="B11" s="214"/>
      <c r="C11" s="79" t="s">
        <v>196</v>
      </c>
      <c r="D11" s="68" t="s">
        <v>197</v>
      </c>
      <c r="E11" s="80"/>
      <c r="F11" s="84">
        <v>6.553</v>
      </c>
      <c r="G11" s="107"/>
    </row>
    <row r="12" spans="1:7" ht="37.5" customHeight="1">
      <c r="A12" s="213"/>
      <c r="B12" s="214"/>
      <c r="C12" s="79" t="s">
        <v>198</v>
      </c>
      <c r="D12" s="68" t="s">
        <v>75</v>
      </c>
      <c r="E12" s="80"/>
      <c r="F12" s="84">
        <f>55830442.59/6553</f>
        <v>8519.82948115367</v>
      </c>
      <c r="G12" s="107"/>
    </row>
    <row r="13" spans="1:7" ht="56.25" customHeight="1">
      <c r="A13" s="213"/>
      <c r="B13" s="214"/>
      <c r="C13" s="79" t="s">
        <v>199</v>
      </c>
      <c r="D13" s="68" t="s">
        <v>200</v>
      </c>
      <c r="E13" s="80"/>
      <c r="F13" s="68" t="s">
        <v>313</v>
      </c>
      <c r="G13" s="108"/>
    </row>
    <row r="14" spans="1:7" ht="18.75" customHeight="1">
      <c r="A14" s="213" t="s">
        <v>201</v>
      </c>
      <c r="B14" s="214" t="s">
        <v>202</v>
      </c>
      <c r="C14" s="79" t="s">
        <v>195</v>
      </c>
      <c r="D14" s="68" t="s">
        <v>75</v>
      </c>
      <c r="E14" s="80"/>
      <c r="F14" s="85"/>
      <c r="G14" s="109"/>
    </row>
    <row r="15" spans="1:7" ht="18.75" customHeight="1">
      <c r="A15" s="213"/>
      <c r="B15" s="214"/>
      <c r="C15" s="79" t="s">
        <v>196</v>
      </c>
      <c r="D15" s="68" t="s">
        <v>203</v>
      </c>
      <c r="E15" s="80"/>
      <c r="F15" s="85"/>
      <c r="G15" s="109"/>
    </row>
    <row r="16" spans="1:7" ht="27" customHeight="1">
      <c r="A16" s="213"/>
      <c r="B16" s="214"/>
      <c r="C16" s="79" t="s">
        <v>198</v>
      </c>
      <c r="D16" s="68" t="s">
        <v>75</v>
      </c>
      <c r="E16" s="80"/>
      <c r="F16" s="85"/>
      <c r="G16" s="109"/>
    </row>
    <row r="17" spans="1:7" ht="18.75" customHeight="1">
      <c r="A17" s="213"/>
      <c r="B17" s="214"/>
      <c r="C17" s="79" t="s">
        <v>199</v>
      </c>
      <c r="D17" s="68" t="s">
        <v>200</v>
      </c>
      <c r="E17" s="80"/>
      <c r="F17" s="85"/>
      <c r="G17" s="109"/>
    </row>
    <row r="18" spans="1:7" ht="18.75" customHeight="1">
      <c r="A18" s="213" t="s">
        <v>204</v>
      </c>
      <c r="B18" s="214" t="s">
        <v>205</v>
      </c>
      <c r="C18" s="79" t="s">
        <v>195</v>
      </c>
      <c r="D18" s="68" t="s">
        <v>75</v>
      </c>
      <c r="E18" s="80"/>
      <c r="F18" s="85"/>
      <c r="G18" s="109"/>
    </row>
    <row r="19" spans="1:7" ht="18.75" customHeight="1">
      <c r="A19" s="213"/>
      <c r="B19" s="214"/>
      <c r="C19" s="79" t="s">
        <v>196</v>
      </c>
      <c r="D19" s="68" t="s">
        <v>206</v>
      </c>
      <c r="E19" s="80"/>
      <c r="F19" s="85"/>
      <c r="G19" s="109"/>
    </row>
    <row r="20" spans="1:7" ht="32.25" customHeight="1">
      <c r="A20" s="213"/>
      <c r="B20" s="214"/>
      <c r="C20" s="79" t="s">
        <v>198</v>
      </c>
      <c r="D20" s="68" t="s">
        <v>75</v>
      </c>
      <c r="E20" s="80"/>
      <c r="F20" s="85"/>
      <c r="G20" s="109"/>
    </row>
    <row r="21" spans="1:7" ht="33.75" customHeight="1">
      <c r="A21" s="213"/>
      <c r="B21" s="214"/>
      <c r="C21" s="79" t="s">
        <v>199</v>
      </c>
      <c r="D21" s="68" t="s">
        <v>200</v>
      </c>
      <c r="E21" s="80"/>
      <c r="F21" s="86"/>
      <c r="G21" s="110"/>
    </row>
    <row r="22" spans="1:7" ht="36" customHeight="1">
      <c r="A22" s="68" t="s">
        <v>207</v>
      </c>
      <c r="B22" s="212" t="s">
        <v>208</v>
      </c>
      <c r="C22" s="212"/>
      <c r="D22" s="68" t="s">
        <v>75</v>
      </c>
      <c r="E22" s="80"/>
      <c r="F22" s="83">
        <f>(3754263.87+1380167.29)/1000</f>
        <v>5134.43116</v>
      </c>
      <c r="G22" s="106"/>
    </row>
    <row r="23" spans="1:7" ht="21" customHeight="1">
      <c r="A23" s="68" t="s">
        <v>209</v>
      </c>
      <c r="B23" s="212" t="s">
        <v>210</v>
      </c>
      <c r="C23" s="212"/>
      <c r="D23" s="68" t="s">
        <v>211</v>
      </c>
      <c r="E23" s="80"/>
      <c r="F23" s="84">
        <f>F22/F24</f>
        <v>2.2130357982573914</v>
      </c>
      <c r="G23" s="107"/>
    </row>
    <row r="24" spans="1:7" ht="20.25" customHeight="1">
      <c r="A24" s="68" t="s">
        <v>212</v>
      </c>
      <c r="B24" s="212" t="s">
        <v>213</v>
      </c>
      <c r="C24" s="212"/>
      <c r="D24" s="68" t="s">
        <v>214</v>
      </c>
      <c r="E24" s="80"/>
      <c r="F24" s="83">
        <f>(1695805+624280)/1000</f>
        <v>2320.085</v>
      </c>
      <c r="G24" s="106"/>
    </row>
    <row r="25" spans="1:7" ht="30" customHeight="1">
      <c r="A25" s="68" t="s">
        <v>215</v>
      </c>
      <c r="B25" s="212" t="s">
        <v>216</v>
      </c>
      <c r="C25" s="212"/>
      <c r="D25" s="68" t="s">
        <v>75</v>
      </c>
      <c r="E25" s="80">
        <v>575.16</v>
      </c>
      <c r="F25" s="81">
        <v>3899.17</v>
      </c>
      <c r="G25" s="104"/>
    </row>
    <row r="26" spans="1:7" ht="21" customHeight="1">
      <c r="A26" s="68" t="s">
        <v>217</v>
      </c>
      <c r="B26" s="212" t="s">
        <v>218</v>
      </c>
      <c r="C26" s="212"/>
      <c r="D26" s="68" t="s">
        <v>75</v>
      </c>
      <c r="E26" s="80"/>
      <c r="F26" s="81" t="s">
        <v>76</v>
      </c>
      <c r="G26" s="104"/>
    </row>
    <row r="27" spans="1:7" ht="21" customHeight="1">
      <c r="A27" s="68" t="s">
        <v>219</v>
      </c>
      <c r="B27" s="212" t="s">
        <v>220</v>
      </c>
      <c r="C27" s="212"/>
      <c r="D27" s="68" t="s">
        <v>75</v>
      </c>
      <c r="E27" s="80"/>
      <c r="F27" s="81">
        <v>23379.71</v>
      </c>
      <c r="G27" s="104"/>
    </row>
    <row r="28" spans="1:7" ht="36.75" customHeight="1">
      <c r="A28" s="68" t="s">
        <v>221</v>
      </c>
      <c r="B28" s="212" t="s">
        <v>222</v>
      </c>
      <c r="C28" s="212"/>
      <c r="D28" s="68" t="s">
        <v>75</v>
      </c>
      <c r="E28" s="80"/>
      <c r="F28" s="81">
        <v>6965.77</v>
      </c>
      <c r="G28" s="104"/>
    </row>
    <row r="29" spans="1:7" ht="36" customHeight="1">
      <c r="A29" s="68" t="s">
        <v>223</v>
      </c>
      <c r="B29" s="212" t="s">
        <v>224</v>
      </c>
      <c r="C29" s="212"/>
      <c r="D29" s="68" t="s">
        <v>75</v>
      </c>
      <c r="E29" s="80"/>
      <c r="F29" s="81" t="s">
        <v>76</v>
      </c>
      <c r="G29" s="104"/>
    </row>
    <row r="30" spans="1:7" ht="30.75" customHeight="1">
      <c r="A30" s="68" t="s">
        <v>225</v>
      </c>
      <c r="B30" s="212" t="s">
        <v>226</v>
      </c>
      <c r="C30" s="212"/>
      <c r="D30" s="68" t="s">
        <v>75</v>
      </c>
      <c r="E30" s="80"/>
      <c r="F30" s="81" t="s">
        <v>76</v>
      </c>
      <c r="G30" s="104"/>
    </row>
    <row r="31" spans="1:7" ht="18" customHeight="1">
      <c r="A31" s="68" t="s">
        <v>227</v>
      </c>
      <c r="B31" s="212" t="s">
        <v>228</v>
      </c>
      <c r="C31" s="212"/>
      <c r="D31" s="68" t="s">
        <v>75</v>
      </c>
      <c r="E31" s="80">
        <v>1580.2</v>
      </c>
      <c r="F31" s="81">
        <v>2839.23</v>
      </c>
      <c r="G31" s="104"/>
    </row>
    <row r="32" spans="1:7" ht="28.5" customHeight="1">
      <c r="A32" s="68" t="s">
        <v>229</v>
      </c>
      <c r="B32" s="212" t="s">
        <v>230</v>
      </c>
      <c r="C32" s="212"/>
      <c r="D32" s="68" t="s">
        <v>75</v>
      </c>
      <c r="E32" s="80"/>
      <c r="F32" s="81" t="s">
        <v>76</v>
      </c>
      <c r="G32" s="104"/>
    </row>
    <row r="33" spans="1:10" s="2" customFormat="1" ht="23.25" customHeight="1">
      <c r="A33" s="87" t="s">
        <v>231</v>
      </c>
      <c r="B33" s="209" t="s">
        <v>232</v>
      </c>
      <c r="C33" s="209"/>
      <c r="D33" s="79" t="s">
        <v>75</v>
      </c>
      <c r="E33" s="80"/>
      <c r="F33" s="81">
        <v>4221.9</v>
      </c>
      <c r="G33" s="104"/>
      <c r="H33" s="117"/>
      <c r="I33" s="88"/>
      <c r="J33" s="88"/>
    </row>
    <row r="34" spans="1:10" s="2" customFormat="1" ht="18.75" customHeight="1">
      <c r="A34" s="87" t="s">
        <v>233</v>
      </c>
      <c r="B34" s="209" t="s">
        <v>234</v>
      </c>
      <c r="C34" s="209"/>
      <c r="D34" s="79" t="s">
        <v>75</v>
      </c>
      <c r="E34" s="80"/>
      <c r="F34" s="81"/>
      <c r="G34" s="104"/>
      <c r="H34" s="117"/>
      <c r="I34" s="88"/>
      <c r="J34" s="88"/>
    </row>
    <row r="35" spans="1:7" ht="25.5" customHeight="1">
      <c r="A35" s="89" t="s">
        <v>235</v>
      </c>
      <c r="B35" s="209" t="s">
        <v>236</v>
      </c>
      <c r="C35" s="209"/>
      <c r="D35" s="68" t="s">
        <v>75</v>
      </c>
      <c r="E35" s="80"/>
      <c r="F35" s="81">
        <v>22457.4</v>
      </c>
      <c r="G35" s="104"/>
    </row>
    <row r="36" spans="1:7" ht="25.5" customHeight="1">
      <c r="A36" s="89" t="s">
        <v>237</v>
      </c>
      <c r="B36" s="209" t="s">
        <v>234</v>
      </c>
      <c r="C36" s="209"/>
      <c r="D36" s="68" t="s">
        <v>75</v>
      </c>
      <c r="E36" s="80">
        <v>5368</v>
      </c>
      <c r="F36" s="81" t="s">
        <v>76</v>
      </c>
      <c r="G36" s="104"/>
    </row>
    <row r="37" spans="1:7" ht="33" customHeight="1">
      <c r="A37" s="89" t="s">
        <v>238</v>
      </c>
      <c r="B37" s="209" t="s">
        <v>239</v>
      </c>
      <c r="C37" s="209"/>
      <c r="D37" s="68" t="s">
        <v>75</v>
      </c>
      <c r="E37" s="80"/>
      <c r="F37" s="81">
        <f>814.9+167.3</f>
        <v>982.2</v>
      </c>
      <c r="G37" s="104"/>
    </row>
    <row r="38" spans="1:7" ht="33" customHeight="1">
      <c r="A38" s="89" t="s">
        <v>240</v>
      </c>
      <c r="B38" s="209" t="s">
        <v>241</v>
      </c>
      <c r="C38" s="209"/>
      <c r="D38" s="68" t="s">
        <v>75</v>
      </c>
      <c r="E38" s="80"/>
      <c r="F38" s="81">
        <f>F7-F9-F22-F25-F27-F28-F31-F33-F35-F37</f>
        <v>16111.00625000001</v>
      </c>
      <c r="G38" s="104"/>
    </row>
    <row r="39" spans="1:7" ht="30" customHeight="1">
      <c r="A39" s="89" t="s">
        <v>242</v>
      </c>
      <c r="B39" s="209" t="s">
        <v>243</v>
      </c>
      <c r="C39" s="209"/>
      <c r="D39" s="68" t="s">
        <v>75</v>
      </c>
      <c r="E39" s="80">
        <v>1299.2</v>
      </c>
      <c r="F39" s="81" t="s">
        <v>77</v>
      </c>
      <c r="G39" s="104"/>
    </row>
    <row r="40" spans="1:7" ht="51" customHeight="1">
      <c r="A40" s="89" t="s">
        <v>244</v>
      </c>
      <c r="B40" s="209" t="s">
        <v>245</v>
      </c>
      <c r="C40" s="209"/>
      <c r="D40" s="68" t="s">
        <v>75</v>
      </c>
      <c r="E40" s="80">
        <v>9327.61</v>
      </c>
      <c r="F40" s="81" t="s">
        <v>77</v>
      </c>
      <c r="G40" s="104"/>
    </row>
    <row r="41" spans="1:10" s="78" customFormat="1" ht="63.75" customHeight="1">
      <c r="A41" s="90" t="s">
        <v>246</v>
      </c>
      <c r="B41" s="211" t="s">
        <v>247</v>
      </c>
      <c r="C41" s="211"/>
      <c r="D41" s="75" t="s">
        <v>75</v>
      </c>
      <c r="E41" s="76">
        <f>E6-E7</f>
        <v>0.001540115976240486</v>
      </c>
      <c r="F41" s="118" t="s">
        <v>291</v>
      </c>
      <c r="G41" s="111"/>
      <c r="H41" s="114"/>
      <c r="I41" s="67"/>
      <c r="J41" s="67"/>
    </row>
    <row r="42" spans="1:10" s="78" customFormat="1" ht="30" customHeight="1">
      <c r="A42" s="90" t="s">
        <v>248</v>
      </c>
      <c r="B42" s="211" t="s">
        <v>249</v>
      </c>
      <c r="C42" s="211"/>
      <c r="D42" s="75" t="s">
        <v>75</v>
      </c>
      <c r="E42" s="76"/>
      <c r="F42" s="122">
        <v>87.9</v>
      </c>
      <c r="G42" s="104"/>
      <c r="H42" s="114"/>
      <c r="I42" s="67"/>
      <c r="J42" s="67"/>
    </row>
    <row r="43" spans="1:10" s="78" customFormat="1" ht="30" customHeight="1">
      <c r="A43" s="90" t="s">
        <v>250</v>
      </c>
      <c r="B43" s="211" t="s">
        <v>251</v>
      </c>
      <c r="C43" s="211"/>
      <c r="D43" s="75" t="s">
        <v>75</v>
      </c>
      <c r="E43" s="76"/>
      <c r="F43" s="77" t="s">
        <v>76</v>
      </c>
      <c r="G43" s="104"/>
      <c r="H43" s="114"/>
      <c r="I43" s="67"/>
      <c r="J43" s="67"/>
    </row>
    <row r="44" spans="1:7" ht="30" customHeight="1">
      <c r="A44" s="89" t="s">
        <v>252</v>
      </c>
      <c r="B44" s="209" t="s">
        <v>253</v>
      </c>
      <c r="C44" s="209"/>
      <c r="D44" s="68" t="s">
        <v>75</v>
      </c>
      <c r="E44" s="80"/>
      <c r="F44" s="81">
        <f>F6-F7</f>
        <v>-29629.360000000015</v>
      </c>
      <c r="G44" s="104"/>
    </row>
    <row r="45" spans="1:7" ht="64.5" customHeight="1">
      <c r="A45" s="89" t="s">
        <v>254</v>
      </c>
      <c r="B45" s="209" t="s">
        <v>255</v>
      </c>
      <c r="C45" s="209"/>
      <c r="D45" s="68" t="s">
        <v>75</v>
      </c>
      <c r="E45" s="91"/>
      <c r="F45" s="82" t="s">
        <v>76</v>
      </c>
      <c r="G45" s="105"/>
    </row>
    <row r="46" spans="1:7" ht="21.75" customHeight="1">
      <c r="A46" s="89" t="s">
        <v>256</v>
      </c>
      <c r="B46" s="209" t="s">
        <v>257</v>
      </c>
      <c r="C46" s="209"/>
      <c r="D46" s="92" t="s">
        <v>258</v>
      </c>
      <c r="E46" s="80"/>
      <c r="F46" s="119">
        <v>140</v>
      </c>
      <c r="G46" s="112"/>
    </row>
    <row r="47" spans="1:7" ht="21.75" customHeight="1">
      <c r="A47" s="89" t="s">
        <v>259</v>
      </c>
      <c r="B47" s="209" t="s">
        <v>260</v>
      </c>
      <c r="C47" s="209"/>
      <c r="D47" s="92" t="s">
        <v>258</v>
      </c>
      <c r="E47" s="93">
        <v>27.679</v>
      </c>
      <c r="F47" s="120">
        <v>16.4</v>
      </c>
      <c r="G47" s="113"/>
    </row>
    <row r="48" spans="1:7" ht="40.5" customHeight="1">
      <c r="A48" s="89" t="s">
        <v>261</v>
      </c>
      <c r="B48" s="209" t="s">
        <v>262</v>
      </c>
      <c r="C48" s="209"/>
      <c r="D48" s="92" t="s">
        <v>263</v>
      </c>
      <c r="E48" s="80"/>
      <c r="F48" s="84">
        <v>59.539</v>
      </c>
      <c r="G48" s="107"/>
    </row>
    <row r="49" spans="1:7" ht="39" customHeight="1">
      <c r="A49" s="89" t="s">
        <v>264</v>
      </c>
      <c r="B49" s="209" t="s">
        <v>265</v>
      </c>
      <c r="C49" s="209"/>
      <c r="D49" s="92" t="s">
        <v>263</v>
      </c>
      <c r="E49" s="94">
        <v>199.737</v>
      </c>
      <c r="F49" s="82" t="s">
        <v>76</v>
      </c>
      <c r="G49" s="105"/>
    </row>
    <row r="50" spans="1:7" ht="26.25" customHeight="1">
      <c r="A50" s="89" t="s">
        <v>266</v>
      </c>
      <c r="B50" s="208" t="s">
        <v>267</v>
      </c>
      <c r="C50" s="208"/>
      <c r="D50" s="92" t="s">
        <v>263</v>
      </c>
      <c r="E50" s="94">
        <v>182.681</v>
      </c>
      <c r="F50" s="84">
        <v>33.86098</v>
      </c>
      <c r="G50" s="107"/>
    </row>
    <row r="51" spans="1:7" ht="21" customHeight="1">
      <c r="A51" s="89" t="s">
        <v>268</v>
      </c>
      <c r="B51" s="209" t="s">
        <v>269</v>
      </c>
      <c r="C51" s="209"/>
      <c r="D51" s="92" t="s">
        <v>263</v>
      </c>
      <c r="E51" s="94">
        <v>15.011</v>
      </c>
      <c r="F51" s="121">
        <f>8.206+2.355</f>
        <v>10.561</v>
      </c>
      <c r="G51" s="107"/>
    </row>
    <row r="52" spans="1:7" ht="21" customHeight="1">
      <c r="A52" s="89" t="s">
        <v>270</v>
      </c>
      <c r="B52" s="209" t="s">
        <v>271</v>
      </c>
      <c r="C52" s="209"/>
      <c r="D52" s="92" t="s">
        <v>263</v>
      </c>
      <c r="E52" s="94">
        <f>SUM(E50-E51)</f>
        <v>167.67000000000002</v>
      </c>
      <c r="F52" s="121">
        <f>13.174+10.126</f>
        <v>23.299999999999997</v>
      </c>
      <c r="G52" s="107"/>
    </row>
    <row r="53" spans="1:7" ht="33" customHeight="1">
      <c r="A53" s="89" t="s">
        <v>272</v>
      </c>
      <c r="B53" s="209" t="s">
        <v>273</v>
      </c>
      <c r="C53" s="209"/>
      <c r="D53" s="92" t="s">
        <v>274</v>
      </c>
      <c r="E53" s="68">
        <v>0.0124</v>
      </c>
      <c r="F53" s="84" t="s">
        <v>76</v>
      </c>
      <c r="G53" s="107"/>
    </row>
    <row r="54" spans="1:7" ht="21" customHeight="1">
      <c r="A54" s="89" t="s">
        <v>275</v>
      </c>
      <c r="B54" s="208" t="s">
        <v>276</v>
      </c>
      <c r="C54" s="208"/>
      <c r="D54" s="92" t="s">
        <v>263</v>
      </c>
      <c r="E54" s="68"/>
      <c r="F54" s="84">
        <v>17.62502</v>
      </c>
      <c r="G54" s="107"/>
    </row>
    <row r="55" spans="1:7" ht="30" customHeight="1">
      <c r="A55" s="89" t="s">
        <v>277</v>
      </c>
      <c r="B55" s="210" t="s">
        <v>278</v>
      </c>
      <c r="C55" s="210"/>
      <c r="D55" s="92" t="s">
        <v>279</v>
      </c>
      <c r="E55" s="95"/>
      <c r="F55" s="119">
        <v>70</v>
      </c>
      <c r="G55" s="112"/>
    </row>
    <row r="56" spans="1:10" ht="40.5" customHeight="1">
      <c r="A56" s="89" t="s">
        <v>280</v>
      </c>
      <c r="B56" s="208" t="s">
        <v>281</v>
      </c>
      <c r="C56" s="208"/>
      <c r="D56" s="92" t="s">
        <v>279</v>
      </c>
      <c r="E56" s="96">
        <v>3</v>
      </c>
      <c r="F56" s="82" t="s">
        <v>76</v>
      </c>
      <c r="G56" s="105"/>
      <c r="I56" s="67">
        <v>16.68</v>
      </c>
      <c r="J56" s="67">
        <f>H56*I56</f>
        <v>0</v>
      </c>
    </row>
    <row r="57" spans="1:10" ht="35.25" customHeight="1">
      <c r="A57" s="89" t="s">
        <v>282</v>
      </c>
      <c r="B57" s="208" t="s">
        <v>283</v>
      </c>
      <c r="C57" s="208"/>
      <c r="D57" s="92" t="s">
        <v>284</v>
      </c>
      <c r="E57" s="97"/>
      <c r="F57" s="121">
        <f>(F11*1000)*1.37/51.486</f>
        <v>174.36992580507325</v>
      </c>
      <c r="G57" s="105"/>
      <c r="I57" s="67">
        <v>16.68</v>
      </c>
      <c r="J57" s="67">
        <f aca="true" t="shared" si="0" ref="J57:J67">H57*I57</f>
        <v>0</v>
      </c>
    </row>
    <row r="58" spans="1:10" ht="35.25" customHeight="1">
      <c r="A58" s="89" t="s">
        <v>285</v>
      </c>
      <c r="B58" s="208" t="s">
        <v>286</v>
      </c>
      <c r="C58" s="208"/>
      <c r="D58" s="92" t="s">
        <v>287</v>
      </c>
      <c r="E58" s="97"/>
      <c r="F58" s="121">
        <f>(1695805+624280)/1000/51.486</f>
        <v>45.06244415957737</v>
      </c>
      <c r="G58" s="105" t="s">
        <v>311</v>
      </c>
      <c r="I58" s="67">
        <v>16.68</v>
      </c>
      <c r="J58" s="67">
        <f t="shared" si="0"/>
        <v>0</v>
      </c>
    </row>
    <row r="59" spans="1:10" ht="35.25" customHeight="1">
      <c r="A59" s="89" t="s">
        <v>288</v>
      </c>
      <c r="B59" s="208" t="s">
        <v>289</v>
      </c>
      <c r="C59" s="208"/>
      <c r="D59" s="92" t="s">
        <v>290</v>
      </c>
      <c r="E59" s="93">
        <v>1.238</v>
      </c>
      <c r="F59" s="121">
        <f>F25/((19.53+18+22.67+24.41)/2)/51.486</f>
        <v>1.7901578145615373</v>
      </c>
      <c r="G59" s="105" t="s">
        <v>310</v>
      </c>
      <c r="I59" s="67">
        <v>16.68</v>
      </c>
      <c r="J59" s="67">
        <f t="shared" si="0"/>
        <v>0</v>
      </c>
    </row>
    <row r="60" spans="7:10" ht="15">
      <c r="G60" s="105"/>
      <c r="I60" s="67">
        <v>16.68</v>
      </c>
      <c r="J60" s="67">
        <f t="shared" si="0"/>
        <v>0</v>
      </c>
    </row>
    <row r="61" spans="7:10" ht="15">
      <c r="G61" s="105"/>
      <c r="I61" s="67">
        <v>16.68</v>
      </c>
      <c r="J61" s="67">
        <f t="shared" si="0"/>
        <v>0</v>
      </c>
    </row>
    <row r="62" spans="7:10" ht="15">
      <c r="G62" s="105"/>
      <c r="I62" s="67">
        <v>19.53</v>
      </c>
      <c r="J62" s="67">
        <f t="shared" si="0"/>
        <v>0</v>
      </c>
    </row>
    <row r="63" spans="7:10" ht="15">
      <c r="G63" s="105"/>
      <c r="I63" s="67">
        <v>19.53</v>
      </c>
      <c r="J63" s="67">
        <f t="shared" si="0"/>
        <v>0</v>
      </c>
    </row>
    <row r="64" spans="7:10" ht="15">
      <c r="G64" s="105"/>
      <c r="I64" s="67">
        <v>19.53</v>
      </c>
      <c r="J64" s="67">
        <f t="shared" si="0"/>
        <v>0</v>
      </c>
    </row>
    <row r="65" spans="7:10" ht="15">
      <c r="G65" s="105"/>
      <c r="I65" s="67">
        <v>19.53</v>
      </c>
      <c r="J65" s="67">
        <f t="shared" si="0"/>
        <v>0</v>
      </c>
    </row>
    <row r="66" spans="7:10" ht="15">
      <c r="G66" s="105"/>
      <c r="I66" s="67">
        <v>19.53</v>
      </c>
      <c r="J66" s="67">
        <f t="shared" si="0"/>
        <v>0</v>
      </c>
    </row>
    <row r="67" spans="7:10" ht="15">
      <c r="G67" s="105"/>
      <c r="I67" s="67">
        <v>19.53</v>
      </c>
      <c r="J67" s="67">
        <f t="shared" si="0"/>
        <v>0</v>
      </c>
    </row>
    <row r="68" spans="9:10" ht="15">
      <c r="I68" s="67" t="e">
        <f>J68/H68</f>
        <v>#DIV/0!</v>
      </c>
      <c r="J68" s="67">
        <f>SUM(J56:J67)</f>
        <v>0</v>
      </c>
    </row>
  </sheetData>
  <sheetProtection/>
  <mergeCells count="53">
    <mergeCell ref="A1:E1"/>
    <mergeCell ref="A2:E2"/>
    <mergeCell ref="B3:C3"/>
    <mergeCell ref="B4:C4"/>
    <mergeCell ref="B5:C5"/>
    <mergeCell ref="B6:C6"/>
    <mergeCell ref="B7:C7"/>
    <mergeCell ref="B8:C8"/>
    <mergeCell ref="B9:C9"/>
    <mergeCell ref="A10:A13"/>
    <mergeCell ref="B10:B13"/>
    <mergeCell ref="A14:A17"/>
    <mergeCell ref="B14:B17"/>
    <mergeCell ref="A18:A21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55:C55"/>
  </mergeCells>
  <printOptions/>
  <pageMargins left="0.5118110236220472" right="0.11811023622047245" top="0.35433070866141736" bottom="0" header="0.31496062992125984" footer="0.31496062992125984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31.625" style="1" customWidth="1"/>
    <col min="2" max="2" width="17.625" style="1" customWidth="1"/>
    <col min="3" max="3" width="11.875" style="1" customWidth="1"/>
    <col min="4" max="4" width="18.125" style="1" customWidth="1"/>
    <col min="5" max="5" width="15.875" style="1" customWidth="1"/>
    <col min="6" max="6" width="17.625" style="1" customWidth="1"/>
    <col min="7" max="7" width="23.25390625" style="1" customWidth="1"/>
    <col min="8" max="16384" width="9.125" style="1" customWidth="1"/>
  </cols>
  <sheetData>
    <row r="1" ht="15.75">
      <c r="A1" s="1" t="s">
        <v>312</v>
      </c>
    </row>
    <row r="3" spans="1:7" ht="15.75">
      <c r="A3" s="126" t="s">
        <v>292</v>
      </c>
      <c r="B3" s="126" t="s">
        <v>293</v>
      </c>
      <c r="C3" s="220" t="s">
        <v>295</v>
      </c>
      <c r="D3" s="221"/>
      <c r="E3" s="220" t="s">
        <v>296</v>
      </c>
      <c r="F3" s="221"/>
      <c r="G3" s="126" t="s">
        <v>199</v>
      </c>
    </row>
    <row r="4" spans="1:7" ht="15.75">
      <c r="A4" s="127"/>
      <c r="B4" s="127" t="s">
        <v>309</v>
      </c>
      <c r="C4" s="124" t="s">
        <v>294</v>
      </c>
      <c r="D4" s="123" t="s">
        <v>307</v>
      </c>
      <c r="E4" s="124" t="s">
        <v>294</v>
      </c>
      <c r="F4" s="124" t="s">
        <v>307</v>
      </c>
      <c r="G4" s="127"/>
    </row>
    <row r="5" spans="1:7" ht="15.75">
      <c r="A5" s="128" t="s">
        <v>297</v>
      </c>
      <c r="B5" s="128"/>
      <c r="C5" s="128"/>
      <c r="D5" s="129"/>
      <c r="E5" s="128"/>
      <c r="F5" s="129"/>
      <c r="G5" s="128"/>
    </row>
    <row r="6" spans="1:7" ht="15.75">
      <c r="A6" s="130" t="s">
        <v>298</v>
      </c>
      <c r="B6" s="130"/>
      <c r="C6" s="130"/>
      <c r="D6" s="131"/>
      <c r="E6" s="130"/>
      <c r="F6" s="131"/>
      <c r="G6" s="130"/>
    </row>
    <row r="7" spans="1:7" ht="78.75">
      <c r="A7" s="130" t="s">
        <v>299</v>
      </c>
      <c r="B7" s="133">
        <v>6553</v>
      </c>
      <c r="C7" s="133">
        <v>8519.829</v>
      </c>
      <c r="D7" s="134"/>
      <c r="E7" s="133">
        <f>(B7*C7)/1000</f>
        <v>55830.439437</v>
      </c>
      <c r="F7" s="134"/>
      <c r="G7" s="137" t="s">
        <v>308</v>
      </c>
    </row>
    <row r="8" spans="1:7" ht="15.75">
      <c r="A8" s="130" t="s">
        <v>300</v>
      </c>
      <c r="B8" s="133"/>
      <c r="C8" s="133"/>
      <c r="D8" s="134"/>
      <c r="E8" s="133"/>
      <c r="F8" s="134"/>
      <c r="G8" s="130"/>
    </row>
    <row r="9" spans="1:7" ht="15.75">
      <c r="A9" s="130" t="s">
        <v>301</v>
      </c>
      <c r="B9" s="133"/>
      <c r="C9" s="133"/>
      <c r="D9" s="134"/>
      <c r="E9" s="133"/>
      <c r="F9" s="134"/>
      <c r="G9" s="130"/>
    </row>
    <row r="10" spans="1:7" ht="15.75">
      <c r="A10" s="130" t="s">
        <v>302</v>
      </c>
      <c r="B10" s="133"/>
      <c r="C10" s="133"/>
      <c r="D10" s="134"/>
      <c r="E10" s="133"/>
      <c r="F10" s="134"/>
      <c r="G10" s="130"/>
    </row>
    <row r="11" spans="1:7" ht="15.75">
      <c r="A11" s="130" t="s">
        <v>303</v>
      </c>
      <c r="B11" s="133"/>
      <c r="C11" s="133"/>
      <c r="D11" s="134"/>
      <c r="E11" s="133"/>
      <c r="F11" s="134"/>
      <c r="G11" s="130"/>
    </row>
    <row r="12" spans="1:7" ht="15.75">
      <c r="A12" s="130" t="s">
        <v>304</v>
      </c>
      <c r="B12" s="133"/>
      <c r="C12" s="133"/>
      <c r="D12" s="134"/>
      <c r="E12" s="133"/>
      <c r="F12" s="134"/>
      <c r="G12" s="130"/>
    </row>
    <row r="13" spans="1:7" ht="15.75">
      <c r="A13" s="138" t="s">
        <v>305</v>
      </c>
      <c r="B13" s="139"/>
      <c r="C13" s="139"/>
      <c r="D13" s="140"/>
      <c r="E13" s="139"/>
      <c r="F13" s="140"/>
      <c r="G13" s="138"/>
    </row>
    <row r="14" spans="1:7" ht="15.75">
      <c r="A14" s="132" t="s">
        <v>306</v>
      </c>
      <c r="B14" s="135">
        <f>B7</f>
        <v>6553</v>
      </c>
      <c r="C14" s="135">
        <f>C7</f>
        <v>8519.829</v>
      </c>
      <c r="D14" s="136"/>
      <c r="E14" s="135">
        <f>E7</f>
        <v>55830.439437</v>
      </c>
      <c r="F14" s="136"/>
      <c r="G14" s="132"/>
    </row>
  </sheetData>
  <sheetProtection/>
  <mergeCells count="2">
    <mergeCell ref="C3:D3"/>
    <mergeCell ref="E3:F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5"/>
  <sheetViews>
    <sheetView zoomScalePageLayoutView="0" workbookViewId="0" topLeftCell="B13">
      <selection activeCell="I25" sqref="I25"/>
    </sheetView>
  </sheetViews>
  <sheetFormatPr defaultColWidth="9.00390625" defaultRowHeight="12.75"/>
  <cols>
    <col min="1" max="1" width="0" style="66" hidden="1" customWidth="1"/>
    <col min="2" max="2" width="6.875" style="66" customWidth="1"/>
    <col min="3" max="3" width="50.75390625" style="66" customWidth="1"/>
    <col min="4" max="4" width="53.375" style="66" customWidth="1"/>
    <col min="5" max="16384" width="9.125" style="66" customWidth="1"/>
  </cols>
  <sheetData>
    <row r="1" spans="2:13" s="60" customFormat="1" ht="20.25" customHeight="1">
      <c r="B1" s="222"/>
      <c r="C1" s="222"/>
      <c r="D1" s="222"/>
      <c r="E1" s="61"/>
      <c r="F1" s="61"/>
      <c r="G1" s="61"/>
      <c r="H1" s="61"/>
      <c r="I1" s="61"/>
      <c r="J1" s="61"/>
      <c r="K1" s="61"/>
      <c r="L1" s="61"/>
      <c r="M1" s="61"/>
    </row>
    <row r="2" spans="2:9" s="60" customFormat="1" ht="36" customHeight="1">
      <c r="B2" s="223" t="s">
        <v>152</v>
      </c>
      <c r="C2" s="223"/>
      <c r="D2" s="223"/>
      <c r="E2" s="62"/>
      <c r="F2" s="62"/>
      <c r="G2" s="62"/>
      <c r="H2" s="62"/>
      <c r="I2" s="62"/>
    </row>
    <row r="3" spans="2:9" s="60" customFormat="1" ht="12.75" customHeight="1">
      <c r="B3" s="63"/>
      <c r="C3" s="63"/>
      <c r="D3" s="63"/>
      <c r="E3" s="64"/>
      <c r="F3" s="64"/>
      <c r="G3" s="64"/>
      <c r="H3" s="64"/>
      <c r="I3" s="64"/>
    </row>
    <row r="4" spans="2:9" s="60" customFormat="1" ht="30" customHeight="1">
      <c r="B4" s="150" t="s">
        <v>56</v>
      </c>
      <c r="C4" s="154" t="s">
        <v>57</v>
      </c>
      <c r="D4" s="144" t="s">
        <v>157</v>
      </c>
      <c r="E4" s="64"/>
      <c r="F4" s="64"/>
      <c r="G4" s="64"/>
      <c r="H4" s="64"/>
      <c r="I4" s="64"/>
    </row>
    <row r="5" spans="2:9" s="60" customFormat="1" ht="12" customHeight="1">
      <c r="B5" s="151">
        <v>1</v>
      </c>
      <c r="C5" s="155">
        <v>2</v>
      </c>
      <c r="D5" s="145">
        <v>3</v>
      </c>
      <c r="E5" s="64"/>
      <c r="F5" s="64"/>
      <c r="G5" s="64"/>
      <c r="H5" s="64"/>
      <c r="I5" s="64"/>
    </row>
    <row r="6" spans="2:4" s="60" customFormat="1" ht="23.25" customHeight="1">
      <c r="B6" s="224">
        <v>1</v>
      </c>
      <c r="C6" s="225" t="s">
        <v>153</v>
      </c>
      <c r="D6" s="142" t="s">
        <v>158</v>
      </c>
    </row>
    <row r="7" spans="2:4" s="60" customFormat="1" ht="24.75" customHeight="1">
      <c r="B7" s="224"/>
      <c r="C7" s="225"/>
      <c r="D7" s="142" t="s">
        <v>159</v>
      </c>
    </row>
    <row r="8" spans="2:4" s="60" customFormat="1" ht="42" customHeight="1">
      <c r="B8" s="153">
        <v>2</v>
      </c>
      <c r="C8" s="141" t="s">
        <v>154</v>
      </c>
      <c r="D8" s="146">
        <v>0</v>
      </c>
    </row>
    <row r="9" spans="2:4" s="60" customFormat="1" ht="48" customHeight="1">
      <c r="B9" s="226">
        <v>3</v>
      </c>
      <c r="C9" s="228" t="s">
        <v>160</v>
      </c>
      <c r="D9" s="147" t="s">
        <v>161</v>
      </c>
    </row>
    <row r="10" spans="2:4" s="60" customFormat="1" ht="32.25">
      <c r="B10" s="224"/>
      <c r="C10" s="225"/>
      <c r="D10" s="143" t="s">
        <v>162</v>
      </c>
    </row>
    <row r="11" spans="2:4" s="65" customFormat="1" ht="32.25">
      <c r="B11" s="224"/>
      <c r="C11" s="225"/>
      <c r="D11" s="143" t="s">
        <v>163</v>
      </c>
    </row>
    <row r="12" spans="2:4" s="60" customFormat="1" ht="62.25">
      <c r="B12" s="224"/>
      <c r="C12" s="225"/>
      <c r="D12" s="143" t="s">
        <v>164</v>
      </c>
    </row>
    <row r="13" spans="2:4" s="60" customFormat="1" ht="47.25">
      <c r="B13" s="224"/>
      <c r="C13" s="225"/>
      <c r="D13" s="143" t="s">
        <v>165</v>
      </c>
    </row>
    <row r="14" spans="2:4" s="60" customFormat="1" ht="47.25">
      <c r="B14" s="224"/>
      <c r="C14" s="225"/>
      <c r="D14" s="143" t="s">
        <v>166</v>
      </c>
    </row>
    <row r="15" spans="2:4" ht="32.25">
      <c r="B15" s="224"/>
      <c r="C15" s="225"/>
      <c r="D15" s="143" t="s">
        <v>167</v>
      </c>
    </row>
    <row r="16" spans="2:4" ht="31.5">
      <c r="B16" s="224"/>
      <c r="C16" s="225"/>
      <c r="D16" s="143" t="s">
        <v>168</v>
      </c>
    </row>
    <row r="17" spans="2:4" ht="17.25">
      <c r="B17" s="224"/>
      <c r="C17" s="225"/>
      <c r="D17" s="143" t="s">
        <v>169</v>
      </c>
    </row>
    <row r="18" spans="2:4" ht="32.25">
      <c r="B18" s="224"/>
      <c r="C18" s="225"/>
      <c r="D18" s="143" t="s">
        <v>170</v>
      </c>
    </row>
    <row r="19" spans="2:4" ht="32.25">
      <c r="B19" s="224"/>
      <c r="C19" s="225"/>
      <c r="D19" s="143" t="s">
        <v>171</v>
      </c>
    </row>
    <row r="20" spans="2:4" ht="32.25">
      <c r="B20" s="224"/>
      <c r="C20" s="225"/>
      <c r="D20" s="143" t="s">
        <v>172</v>
      </c>
    </row>
    <row r="21" spans="2:4" ht="32.25">
      <c r="B21" s="224"/>
      <c r="C21" s="225"/>
      <c r="D21" s="143" t="s">
        <v>173</v>
      </c>
    </row>
    <row r="22" spans="2:4" ht="60">
      <c r="B22" s="224"/>
      <c r="C22" s="225"/>
      <c r="D22" s="143" t="s">
        <v>174</v>
      </c>
    </row>
    <row r="23" spans="2:4" ht="32.25">
      <c r="B23" s="227"/>
      <c r="C23" s="229"/>
      <c r="D23" s="148" t="s">
        <v>175</v>
      </c>
    </row>
    <row r="24" spans="2:4" ht="30" customHeight="1">
      <c r="B24" s="152">
        <v>4</v>
      </c>
      <c r="C24" s="156" t="s">
        <v>155</v>
      </c>
      <c r="D24" s="149" t="s">
        <v>76</v>
      </c>
    </row>
    <row r="25" spans="2:4" ht="36.75" customHeight="1">
      <c r="B25" s="153">
        <v>5</v>
      </c>
      <c r="C25" s="141" t="s">
        <v>156</v>
      </c>
      <c r="D25" s="146" t="s">
        <v>76</v>
      </c>
    </row>
  </sheetData>
  <sheetProtection/>
  <mergeCells count="6">
    <mergeCell ref="B1:D1"/>
    <mergeCell ref="B2:D2"/>
    <mergeCell ref="B6:B7"/>
    <mergeCell ref="C6:C7"/>
    <mergeCell ref="B9:B23"/>
    <mergeCell ref="C9:C23"/>
  </mergeCells>
  <printOptions/>
  <pageMargins left="0" right="0" top="0.35433070866141736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7"/>
  <sheetViews>
    <sheetView zoomScalePageLayoutView="0" workbookViewId="0" topLeftCell="A1">
      <selection activeCell="EB25" sqref="EB25"/>
    </sheetView>
  </sheetViews>
  <sheetFormatPr defaultColWidth="0.875" defaultRowHeight="12.75"/>
  <cols>
    <col min="1" max="96" width="0.875" style="36" customWidth="1"/>
    <col min="97" max="97" width="0.37109375" style="36" customWidth="1"/>
    <col min="98" max="16384" width="0.875" style="36" customWidth="1"/>
  </cols>
  <sheetData>
    <row r="1" spans="1:96" s="37" customFormat="1" ht="12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</row>
    <row r="3" spans="1:97" ht="15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</row>
    <row r="4" spans="2:97" s="38" customFormat="1" ht="19.5" customHeight="1">
      <c r="B4" s="274" t="s">
        <v>78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5"/>
    </row>
    <row r="5" spans="2:97" s="38" customFormat="1" ht="13.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5"/>
    </row>
    <row r="6" spans="1:97" s="38" customFormat="1" ht="18.75" customHeight="1">
      <c r="A6" s="275" t="s">
        <v>79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266" t="s">
        <v>80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8"/>
      <c r="BF8" s="269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1"/>
    </row>
    <row r="9" spans="1:97" ht="15.75" customHeight="1">
      <c r="A9" s="266" t="s">
        <v>81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8"/>
      <c r="BF9" s="269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1"/>
    </row>
    <row r="10" spans="1:97" ht="15.75" customHeight="1">
      <c r="A10" s="266" t="s">
        <v>82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8"/>
      <c r="BF10" s="269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1"/>
    </row>
    <row r="11" spans="1:97" ht="47.25" customHeight="1">
      <c r="A11" s="266" t="s">
        <v>83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8"/>
      <c r="BF11" s="269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1"/>
    </row>
    <row r="12" spans="1:97" ht="31.5" customHeight="1">
      <c r="A12" s="266" t="s">
        <v>84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8"/>
      <c r="BF12" s="269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/>
      <c r="CP12" s="270"/>
      <c r="CQ12" s="270"/>
      <c r="CR12" s="270"/>
      <c r="CS12" s="271"/>
    </row>
    <row r="13" spans="1:97" ht="31.5" customHeight="1">
      <c r="A13" s="266" t="s">
        <v>85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8"/>
      <c r="BF13" s="269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1"/>
    </row>
    <row r="15" spans="1:97" s="38" customFormat="1" ht="16.5">
      <c r="A15" s="230" t="s">
        <v>86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</row>
    <row r="16" spans="1:97" s="38" customFormat="1" ht="16.5">
      <c r="A16" s="230" t="s">
        <v>87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</row>
    <row r="17" spans="45:76" ht="15.75"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97" ht="31.5" customHeight="1">
      <c r="A18" s="244" t="s">
        <v>88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6"/>
      <c r="AR18" s="253" t="s">
        <v>89</v>
      </c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5"/>
      <c r="BV18" s="253" t="s">
        <v>90</v>
      </c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5"/>
    </row>
    <row r="19" spans="1:97" ht="15.7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9"/>
      <c r="AR19" s="41"/>
      <c r="AV19" s="36" t="s">
        <v>91</v>
      </c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36" t="s">
        <v>92</v>
      </c>
      <c r="BU19" s="42"/>
      <c r="BV19" s="256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8"/>
    </row>
    <row r="20" spans="1:97" ht="15.75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263" t="s">
        <v>75</v>
      </c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5"/>
      <c r="BV20" s="259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1"/>
    </row>
    <row r="21" spans="1:97" ht="15.75">
      <c r="A21" s="236" t="s">
        <v>93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8"/>
      <c r="AR21" s="232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4"/>
      <c r="BV21" s="236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8"/>
    </row>
    <row r="23" spans="1:97" s="38" customFormat="1" ht="16.5">
      <c r="A23" s="230" t="s">
        <v>94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</row>
    <row r="24" spans="1:97" s="38" customFormat="1" ht="16.5">
      <c r="A24" s="230" t="s">
        <v>95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</row>
    <row r="26" spans="1:97" ht="80.25" customHeight="1">
      <c r="A26" s="243" t="s">
        <v>96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 t="s">
        <v>97</v>
      </c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 t="s">
        <v>98</v>
      </c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 t="s">
        <v>99</v>
      </c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</row>
    <row r="27" spans="1:97" ht="15.7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</row>
    <row r="29" spans="1:97" s="38" customFormat="1" ht="16.5">
      <c r="A29" s="230" t="s">
        <v>100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</row>
    <row r="31" spans="1:97" ht="96" customHeight="1">
      <c r="A31" s="243" t="s">
        <v>101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 t="s">
        <v>102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 t="s">
        <v>103</v>
      </c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 t="s">
        <v>104</v>
      </c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</row>
    <row r="32" spans="1:97" ht="15.75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1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6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8"/>
    </row>
    <row r="34" spans="1:97" s="38" customFormat="1" ht="16.5">
      <c r="A34" s="230" t="s">
        <v>105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</row>
    <row r="36" spans="1:97" ht="15.75">
      <c r="A36" s="231" t="s">
        <v>106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2" t="s">
        <v>107</v>
      </c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4"/>
    </row>
    <row r="37" spans="1:97" ht="15.7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6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8"/>
    </row>
  </sheetData>
  <sheetProtection/>
  <mergeCells count="50">
    <mergeCell ref="A8:BE8"/>
    <mergeCell ref="BF8:CS8"/>
    <mergeCell ref="A9:BE9"/>
    <mergeCell ref="BF9:CS9"/>
    <mergeCell ref="A1:CR1"/>
    <mergeCell ref="A3:CS3"/>
    <mergeCell ref="B4:CR4"/>
    <mergeCell ref="A6:CS6"/>
    <mergeCell ref="A12:BE12"/>
    <mergeCell ref="BF12:CS12"/>
    <mergeCell ref="A13:BE13"/>
    <mergeCell ref="BF13:CS13"/>
    <mergeCell ref="A10:BE10"/>
    <mergeCell ref="BF10:CS10"/>
    <mergeCell ref="A11:BE11"/>
    <mergeCell ref="BF11:CS11"/>
    <mergeCell ref="A15:CS15"/>
    <mergeCell ref="A16:CS16"/>
    <mergeCell ref="A18:AQ20"/>
    <mergeCell ref="AR18:BU18"/>
    <mergeCell ref="BV18:CS20"/>
    <mergeCell ref="AZ19:BK19"/>
    <mergeCell ref="AR20:BU20"/>
    <mergeCell ref="A24:CS24"/>
    <mergeCell ref="A26:V26"/>
    <mergeCell ref="W26:AV26"/>
    <mergeCell ref="AW26:BV26"/>
    <mergeCell ref="BW26:CS26"/>
    <mergeCell ref="A21:AQ21"/>
    <mergeCell ref="AR21:BU21"/>
    <mergeCell ref="BV21:CS21"/>
    <mergeCell ref="A23:CS23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4:CS34"/>
    <mergeCell ref="A36:AF36"/>
    <mergeCell ref="AG36:CS36"/>
    <mergeCell ref="A37:AF37"/>
    <mergeCell ref="AG37:CS37"/>
    <mergeCell ref="A32:V32"/>
    <mergeCell ref="W32:AV32"/>
    <mergeCell ref="AW32:BV32"/>
    <mergeCell ref="BW32:CS3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K23" sqref="K23"/>
    </sheetView>
  </sheetViews>
  <sheetFormatPr defaultColWidth="9.00390625" defaultRowHeight="12.75"/>
  <cols>
    <col min="1" max="1" width="58.625" style="2" customWidth="1"/>
    <col min="2" max="2" width="40.75390625" style="2" customWidth="1"/>
    <col min="3" max="3" width="2.25390625" style="2" customWidth="1"/>
    <col min="4" max="16384" width="9.125" style="2" customWidth="1"/>
  </cols>
  <sheetData>
    <row r="1" spans="1:3" ht="13.5" customHeight="1">
      <c r="A1" s="276"/>
      <c r="B1" s="276"/>
      <c r="C1" s="4"/>
    </row>
    <row r="2" ht="13.5" customHeight="1"/>
    <row r="3" ht="13.5" customHeight="1"/>
    <row r="4" spans="1:3" s="5" customFormat="1" ht="68.25" customHeight="1">
      <c r="A4" s="274" t="s">
        <v>108</v>
      </c>
      <c r="B4" s="274"/>
      <c r="C4" s="44"/>
    </row>
    <row r="5" spans="1:3" s="5" customFormat="1" ht="14.25" customHeight="1">
      <c r="A5" s="45"/>
      <c r="B5" s="45"/>
      <c r="C5" s="44"/>
    </row>
    <row r="6" spans="1:2" ht="16.5">
      <c r="A6" s="46"/>
      <c r="B6" s="47"/>
    </row>
    <row r="7" spans="1:2" ht="16.5">
      <c r="A7" s="46"/>
      <c r="B7" s="47"/>
    </row>
    <row r="8" spans="1:2" ht="47.25">
      <c r="A8" s="158" t="s">
        <v>109</v>
      </c>
      <c r="B8" s="162"/>
    </row>
    <row r="9" spans="1:2" ht="15.75">
      <c r="A9" s="158" t="s">
        <v>145</v>
      </c>
      <c r="B9" s="161">
        <v>1</v>
      </c>
    </row>
    <row r="10" spans="1:2" ht="15.75">
      <c r="A10" s="158" t="s">
        <v>146</v>
      </c>
      <c r="B10" s="161">
        <v>0</v>
      </c>
    </row>
    <row r="11" spans="1:2" ht="15.75">
      <c r="A11" s="158" t="s">
        <v>147</v>
      </c>
      <c r="B11" s="161">
        <v>1</v>
      </c>
    </row>
    <row r="12" spans="1:2" ht="15.75">
      <c r="A12" s="159" t="s">
        <v>148</v>
      </c>
      <c r="B12" s="161">
        <v>1</v>
      </c>
    </row>
    <row r="13" spans="1:2" ht="58.5" customHeight="1">
      <c r="A13" s="159" t="s">
        <v>110</v>
      </c>
      <c r="B13" s="161"/>
    </row>
    <row r="14" spans="1:2" ht="15.75">
      <c r="A14" s="157" t="s">
        <v>145</v>
      </c>
      <c r="B14" s="160">
        <v>0</v>
      </c>
    </row>
    <row r="15" spans="1:2" ht="15.75">
      <c r="A15" s="158" t="s">
        <v>146</v>
      </c>
      <c r="B15" s="161">
        <v>0</v>
      </c>
    </row>
    <row r="16" spans="1:2" ht="15.75">
      <c r="A16" s="158" t="s">
        <v>147</v>
      </c>
      <c r="B16" s="161">
        <v>0</v>
      </c>
    </row>
    <row r="17" spans="1:2" ht="15.75">
      <c r="A17" s="158" t="s">
        <v>148</v>
      </c>
      <c r="B17" s="162">
        <v>0</v>
      </c>
    </row>
    <row r="18" spans="1:2" ht="84" customHeight="1">
      <c r="A18" s="159" t="s">
        <v>111</v>
      </c>
      <c r="B18" s="161"/>
    </row>
    <row r="19" spans="1:2" ht="15.75">
      <c r="A19" s="157" t="s">
        <v>145</v>
      </c>
      <c r="B19" s="160">
        <v>1</v>
      </c>
    </row>
    <row r="20" spans="1:2" ht="15.75">
      <c r="A20" s="158" t="s">
        <v>146</v>
      </c>
      <c r="B20" s="161">
        <v>0</v>
      </c>
    </row>
    <row r="21" spans="1:2" ht="15.75">
      <c r="A21" s="158" t="s">
        <v>147</v>
      </c>
      <c r="B21" s="161">
        <v>1</v>
      </c>
    </row>
    <row r="22" spans="1:2" ht="15.75">
      <c r="A22" s="158" t="s">
        <v>148</v>
      </c>
      <c r="B22" s="162">
        <v>1</v>
      </c>
    </row>
    <row r="23" spans="1:2" ht="28.5" customHeight="1">
      <c r="A23" s="159" t="s">
        <v>112</v>
      </c>
      <c r="B23" s="161"/>
    </row>
    <row r="24" spans="1:2" ht="15.75">
      <c r="A24" s="157" t="s">
        <v>145</v>
      </c>
      <c r="B24" s="160">
        <f>110-2.74-16.4</f>
        <v>90.86000000000001</v>
      </c>
    </row>
    <row r="25" spans="1:2" ht="15.75">
      <c r="A25" s="158" t="s">
        <v>146</v>
      </c>
      <c r="B25" s="160">
        <f>110-2.74-16.4</f>
        <v>90.86000000000001</v>
      </c>
    </row>
    <row r="26" spans="1:2" ht="15.75">
      <c r="A26" s="158" t="s">
        <v>147</v>
      </c>
      <c r="B26" s="160">
        <f>110-2.74-16.4</f>
        <v>90.86000000000001</v>
      </c>
    </row>
    <row r="27" spans="1:2" ht="15.75">
      <c r="A27" s="159" t="s">
        <v>148</v>
      </c>
      <c r="B27" s="160">
        <f>110-2.74-16.4</f>
        <v>90.86000000000001</v>
      </c>
    </row>
    <row r="28" ht="36.75" customHeight="1">
      <c r="B28" s="43"/>
    </row>
    <row r="29" ht="15.75">
      <c r="A29" s="48"/>
    </row>
    <row r="30" ht="15.75">
      <c r="B30" s="43"/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B13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65.625" style="1" customWidth="1"/>
    <col min="2" max="2" width="31.625" style="1" customWidth="1"/>
    <col min="3" max="3" width="40.375" style="1" customWidth="1"/>
    <col min="4" max="16384" width="9.125" style="1" customWidth="1"/>
  </cols>
  <sheetData>
    <row r="1" spans="1:2" ht="15.75" customHeight="1">
      <c r="A1" s="277"/>
      <c r="B1" s="277"/>
    </row>
    <row r="3" spans="1:2" ht="42" customHeight="1">
      <c r="A3" s="215" t="s">
        <v>16</v>
      </c>
      <c r="B3" s="215"/>
    </row>
    <row r="4" spans="1:2" ht="15.75">
      <c r="A4" s="8"/>
      <c r="B4" s="8"/>
    </row>
    <row r="5" spans="1:2" ht="15.75">
      <c r="A5" s="8"/>
      <c r="B5" s="8"/>
    </row>
    <row r="6" spans="1:2" ht="102" customHeight="1">
      <c r="A6" s="3" t="s">
        <v>11</v>
      </c>
      <c r="B6" s="9" t="s">
        <v>140</v>
      </c>
    </row>
    <row r="13" ht="15.75">
      <c r="A13" s="1" t="s">
        <v>10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12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8.75390625" style="7" customWidth="1"/>
    <col min="2" max="2" width="58.00390625" style="7" customWidth="1"/>
    <col min="3" max="16384" width="9.125" style="7" customWidth="1"/>
  </cols>
  <sheetData>
    <row r="1" spans="1:2" ht="12.75">
      <c r="A1" s="278"/>
      <c r="B1" s="278"/>
    </row>
    <row r="3" spans="1:2" ht="57.75" customHeight="1">
      <c r="A3" s="279" t="s">
        <v>17</v>
      </c>
      <c r="B3" s="279"/>
    </row>
    <row r="4" ht="16.5">
      <c r="A4" s="6"/>
    </row>
    <row r="5" spans="1:2" ht="47.25">
      <c r="A5" s="3" t="s">
        <v>12</v>
      </c>
      <c r="B5" s="163" t="s">
        <v>143</v>
      </c>
    </row>
    <row r="6" spans="1:2" ht="64.5" customHeight="1">
      <c r="A6" s="3" t="s">
        <v>13</v>
      </c>
      <c r="B6" s="164" t="s">
        <v>143</v>
      </c>
    </row>
    <row r="7" spans="1:2" ht="190.5" customHeight="1">
      <c r="A7" s="3" t="s">
        <v>14</v>
      </c>
      <c r="B7" s="165" t="s">
        <v>144</v>
      </c>
    </row>
    <row r="8" spans="1:2" ht="33" customHeight="1">
      <c r="A8" s="280" t="s">
        <v>15</v>
      </c>
      <c r="B8" s="281"/>
    </row>
    <row r="9" spans="1:2" ht="15.75">
      <c r="A9" s="166" t="s">
        <v>0</v>
      </c>
      <c r="B9" s="9" t="s">
        <v>20</v>
      </c>
    </row>
    <row r="10" spans="1:2" ht="51">
      <c r="A10" s="166" t="s">
        <v>1</v>
      </c>
      <c r="B10" s="167" t="s">
        <v>151</v>
      </c>
    </row>
    <row r="11" spans="1:2" ht="15.75">
      <c r="A11" s="166" t="s">
        <v>2</v>
      </c>
      <c r="B11" s="168" t="s">
        <v>52</v>
      </c>
    </row>
    <row r="12" spans="1:2" ht="15.75">
      <c r="A12" s="166" t="s">
        <v>3</v>
      </c>
      <c r="B12" s="168" t="s">
        <v>141</v>
      </c>
    </row>
  </sheetData>
  <sheetProtection/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2017-04-10T06:55:56Z</cp:lastPrinted>
  <dcterms:created xsi:type="dcterms:W3CDTF">2012-01-13T07:53:14Z</dcterms:created>
  <dcterms:modified xsi:type="dcterms:W3CDTF">2021-04-09T09:07:02Z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