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60" activeTab="1"/>
  </bookViews>
  <sheets>
    <sheet name="Св.вед.18г." sheetId="1" r:id="rId1"/>
    <sheet name="Факт.нагрузки18г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<sst xmlns="http://schemas.openxmlformats.org/spreadsheetml/2006/main" count="95" uniqueCount="61">
  <si>
    <t>Суточн.</t>
  </si>
  <si>
    <t>Рср.</t>
  </si>
  <si>
    <t>ПС- 5 СЭС "Колэнерго "</t>
  </si>
  <si>
    <t>кВтч</t>
  </si>
  <si>
    <t>кВАрч</t>
  </si>
  <si>
    <t>Нагрузка рыбного порта</t>
  </si>
  <si>
    <t>Нагрузка субабонентов</t>
  </si>
  <si>
    <t>Нагрузка,подкл.к АЧР</t>
  </si>
  <si>
    <t>Напряжение на шинах</t>
  </si>
  <si>
    <t>кВ</t>
  </si>
  <si>
    <t>ПС-57 СЭС "Колэнерго"</t>
  </si>
  <si>
    <t>ПС-301 СЭС "Колэнерго"</t>
  </si>
  <si>
    <t>Всего</t>
  </si>
  <si>
    <t>ОАО "Мурманский Рыбокомбинат"</t>
  </si>
  <si>
    <t>ООО "Наяда"</t>
  </si>
  <si>
    <t>ООО "Кольская рыбоперерабат.комп."</t>
  </si>
  <si>
    <t>ООО "Мурманские рыбопродукты"</t>
  </si>
  <si>
    <t>ООО "Виадук"</t>
  </si>
  <si>
    <t>Рыбный  порт</t>
  </si>
  <si>
    <t>ОАО "Мурманский  Тарный комбинат"</t>
  </si>
  <si>
    <t>ОАО "Мурманск.фабрика орудий лова"</t>
  </si>
  <si>
    <t>ООО "Кольский берег"</t>
  </si>
  <si>
    <t>ООО "Альбатрос"</t>
  </si>
  <si>
    <t>ООО "Первая стивидорная компания"</t>
  </si>
  <si>
    <t>Pmaxу</t>
  </si>
  <si>
    <t>Pmax</t>
  </si>
  <si>
    <t>ООО "Боско"</t>
  </si>
  <si>
    <t>ООО "СЗРК Мурманск"</t>
  </si>
  <si>
    <t>АО " МУРМАНСКИЙ  МОРСКОЙ  РЫБНЫЙ  ПОРТ"</t>
  </si>
  <si>
    <t>Наименование организации</t>
  </si>
  <si>
    <t>Суточн</t>
  </si>
  <si>
    <t xml:space="preserve">             ПС-5  ПО СЭС  ф-ла ПАО "МРСК С-З "КОЛЭНЕРГО"  (в работе фидера 15, 22, 28) очередь 7</t>
  </si>
  <si>
    <t>ООО " СРП Электросудоремонт"</t>
  </si>
  <si>
    <t>ООО "Мурманский Судоремонтный завод"</t>
  </si>
  <si>
    <t>ООО "ПКФ Севтехкомп"</t>
  </si>
  <si>
    <t>ООО "Судоремонт"</t>
  </si>
  <si>
    <t>ООО "Рыбопромышл. предприятие С-З"</t>
  </si>
  <si>
    <t>ООО "Фишпродактс"</t>
  </si>
  <si>
    <t>Черкасов</t>
  </si>
  <si>
    <t>ООО СРК "Мурман"</t>
  </si>
  <si>
    <t>Прочие (ИТС, РП-14)</t>
  </si>
  <si>
    <t xml:space="preserve">Рыбный  порт </t>
  </si>
  <si>
    <t>ИТОГО по ПС-5</t>
  </si>
  <si>
    <t>ИП Тумарева М.В.</t>
  </si>
  <si>
    <t xml:space="preserve">ООО АМК </t>
  </si>
  <si>
    <t>ЗАО " МСК "</t>
  </si>
  <si>
    <t>ООО "Скумур"</t>
  </si>
  <si>
    <t>ИТОГО по ПС-57</t>
  </si>
  <si>
    <t>Главный  инженер                                                                 О. В. Заец</t>
  </si>
  <si>
    <t>Главный  инженер                                                               О. В. Заец</t>
  </si>
  <si>
    <t>Кзап.у</t>
  </si>
  <si>
    <t>Кзап.в</t>
  </si>
  <si>
    <t>ФТП-1 пр.4 яч. 6 или яч.38 там где расход</t>
  </si>
  <si>
    <t>ФТП-1</t>
  </si>
  <si>
    <t>Главный энергетик-начальник энергохозяйства                                                                     С.Н.Лычагов</t>
  </si>
  <si>
    <t>Главный энергетик-начальник энергохозяйства                                                   С.Н.Лычагов</t>
  </si>
  <si>
    <t>Сводная  ведомость  электрических  нагрузок  за 19 декабря 2018  г.</t>
  </si>
  <si>
    <t>А. В. Рыжкова 28-61-61</t>
  </si>
  <si>
    <t>Сводная  таблица нагрузок по потребителям, включенным в графики временного отключения  за 19 декабря 2018  г.</t>
  </si>
  <si>
    <t>Задание по графику временного ограничения 2018-2019г.</t>
  </si>
  <si>
    <t xml:space="preserve">             ПС-57  ПО СЭС  ф-ла ПАО "МРСК С-З "КОЛЭНЕРГО" (в работе фидера 10,16,15), очередь7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</si>
</sst>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00000"/>
  </numFmts>
  <fonts count="6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8"/>
      <name val="Arial"/>
      <family val="0"/>
    </font>
    <font>
      <b/>
      <sz val="2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color indexed="9"/>
      <name val="Arial Cyr"/>
      <family val="0"/>
    </font>
    <font>
      <sz val="22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8"/>
      <color indexed="8"/>
      <name val="Arial Cyr"/>
      <family val="0"/>
    </font>
    <font>
      <sz val="10"/>
      <color indexed="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Arial Cyr"/>
      <family val="0"/>
    </font>
    <font>
      <b/>
      <sz val="10"/>
      <color indexed="9"/>
      <name val="Arial Cyr"/>
      <family val="0"/>
    </font>
    <font>
      <sz val="2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0"/>
      <name val="Arial Cyr"/>
      <family val="0"/>
    </font>
    <font>
      <b/>
      <sz val="10"/>
      <color theme="0"/>
      <name val="Arial Cyr"/>
      <family val="0"/>
    </font>
    <font>
      <sz val="10"/>
      <color theme="0"/>
      <name val="Arial Cyr"/>
      <family val="0"/>
    </font>
    <font>
      <sz val="22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52">
      <alignment/>
      <protection/>
    </xf>
    <xf numFmtId="0" fontId="1" fillId="0" borderId="0" xfId="52" applyBorder="1">
      <alignment/>
      <protection/>
    </xf>
    <xf numFmtId="0" fontId="21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0" fontId="1" fillId="33" borderId="0" xfId="52" applyFill="1">
      <alignment/>
      <protection/>
    </xf>
    <xf numFmtId="0" fontId="2" fillId="0" borderId="0" xfId="52" applyFont="1">
      <alignment/>
      <protection/>
    </xf>
    <xf numFmtId="0" fontId="1" fillId="0" borderId="0" xfId="52" applyFont="1">
      <alignment/>
      <protection/>
    </xf>
    <xf numFmtId="0" fontId="1" fillId="0" borderId="0" xfId="52" applyFill="1" applyBorder="1">
      <alignment/>
      <protection/>
    </xf>
    <xf numFmtId="0" fontId="1" fillId="33" borderId="10" xfId="52" applyFill="1" applyBorder="1">
      <alignment/>
      <protection/>
    </xf>
    <xf numFmtId="0" fontId="18" fillId="0" borderId="0" xfId="52" applyFont="1" applyBorder="1">
      <alignment/>
      <protection/>
    </xf>
    <xf numFmtId="0" fontId="20" fillId="33" borderId="10" xfId="52" applyFont="1" applyFill="1" applyBorder="1">
      <alignment/>
      <protection/>
    </xf>
    <xf numFmtId="188" fontId="1" fillId="33" borderId="10" xfId="52" applyNumberFormat="1" applyFill="1" applyBorder="1">
      <alignment/>
      <protection/>
    </xf>
    <xf numFmtId="0" fontId="1" fillId="33" borderId="0" xfId="52" applyFill="1" applyBorder="1">
      <alignment/>
      <protection/>
    </xf>
    <xf numFmtId="0" fontId="1" fillId="0" borderId="0" xfId="52" applyFont="1" applyBorder="1">
      <alignment/>
      <protection/>
    </xf>
    <xf numFmtId="0" fontId="2" fillId="0" borderId="0" xfId="52" applyFont="1">
      <alignment/>
      <protection/>
    </xf>
    <xf numFmtId="0" fontId="1" fillId="33" borderId="11" xfId="52" applyFill="1" applyBorder="1">
      <alignment/>
      <protection/>
    </xf>
    <xf numFmtId="0" fontId="20" fillId="33" borderId="11" xfId="52" applyFont="1" applyFill="1" applyBorder="1">
      <alignment/>
      <protection/>
    </xf>
    <xf numFmtId="189" fontId="4" fillId="0" borderId="10" xfId="52" applyNumberFormat="1" applyFont="1" applyBorder="1">
      <alignment/>
      <protection/>
    </xf>
    <xf numFmtId="0" fontId="6" fillId="0" borderId="0" xfId="52" applyFont="1" applyBorder="1">
      <alignment/>
      <protection/>
    </xf>
    <xf numFmtId="0" fontId="11" fillId="0" borderId="0" xfId="52" applyFont="1" applyBorder="1">
      <alignment/>
      <protection/>
    </xf>
    <xf numFmtId="188" fontId="1" fillId="33" borderId="11" xfId="52" applyNumberFormat="1" applyFill="1" applyBorder="1">
      <alignment/>
      <protection/>
    </xf>
    <xf numFmtId="189" fontId="4" fillId="0" borderId="11" xfId="52" applyNumberFormat="1" applyFont="1" applyFill="1" applyBorder="1">
      <alignment/>
      <protection/>
    </xf>
    <xf numFmtId="0" fontId="3" fillId="0" borderId="0" xfId="52" applyFont="1" applyBorder="1">
      <alignment/>
      <protection/>
    </xf>
    <xf numFmtId="0" fontId="16" fillId="0" borderId="0" xfId="52" applyFont="1" applyBorder="1">
      <alignment/>
      <protection/>
    </xf>
    <xf numFmtId="0" fontId="16" fillId="0" borderId="0" xfId="52" applyFont="1">
      <alignment/>
      <protection/>
    </xf>
    <xf numFmtId="0" fontId="22" fillId="0" borderId="0" xfId="52" applyFont="1" applyBorder="1">
      <alignment/>
      <protection/>
    </xf>
    <xf numFmtId="0" fontId="23" fillId="0" borderId="0" xfId="52" applyFont="1" applyBorder="1">
      <alignment/>
      <protection/>
    </xf>
    <xf numFmtId="0" fontId="1" fillId="35" borderId="10" xfId="52" applyFill="1" applyBorder="1">
      <alignment/>
      <protection/>
    </xf>
    <xf numFmtId="188" fontId="1" fillId="35" borderId="11" xfId="52" applyNumberFormat="1" applyFill="1" applyBorder="1">
      <alignment/>
      <protection/>
    </xf>
    <xf numFmtId="188" fontId="1" fillId="35" borderId="10" xfId="52" applyNumberFormat="1" applyFill="1" applyBorder="1">
      <alignment/>
      <protection/>
    </xf>
    <xf numFmtId="0" fontId="1" fillId="35" borderId="11" xfId="52" applyFill="1" applyBorder="1">
      <alignment/>
      <protection/>
    </xf>
    <xf numFmtId="1" fontId="1" fillId="0" borderId="0" xfId="52" applyNumberFormat="1" applyBorder="1">
      <alignment/>
      <protection/>
    </xf>
    <xf numFmtId="0" fontId="1" fillId="35" borderId="0" xfId="52" applyFill="1">
      <alignment/>
      <protection/>
    </xf>
    <xf numFmtId="1" fontId="1" fillId="35" borderId="0" xfId="52" applyNumberFormat="1" applyFill="1">
      <alignment/>
      <protection/>
    </xf>
    <xf numFmtId="0" fontId="1" fillId="34" borderId="0" xfId="52" applyFill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 horizontal="left" indent="1"/>
    </xf>
    <xf numFmtId="1" fontId="4" fillId="0" borderId="18" xfId="0" applyNumberFormat="1" applyFont="1" applyFill="1" applyBorder="1" applyAlignment="1">
      <alignment/>
    </xf>
    <xf numFmtId="1" fontId="4" fillId="0" borderId="19" xfId="0" applyNumberFormat="1" applyFont="1" applyBorder="1" applyAlignment="1">
      <alignment horizontal="right"/>
    </xf>
    <xf numFmtId="1" fontId="0" fillId="0" borderId="20" xfId="0" applyNumberFormat="1" applyBorder="1" applyAlignment="1">
      <alignment/>
    </xf>
    <xf numFmtId="1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0" fillId="33" borderId="15" xfId="0" applyFill="1" applyBorder="1" applyAlignment="1">
      <alignment/>
    </xf>
    <xf numFmtId="0" fontId="4" fillId="0" borderId="24" xfId="0" applyFon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/>
    </xf>
    <xf numFmtId="1" fontId="4" fillId="0" borderId="23" xfId="0" applyNumberFormat="1" applyFont="1" applyBorder="1" applyAlignment="1">
      <alignment horizontal="right"/>
    </xf>
    <xf numFmtId="18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3" xfId="0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89" fontId="4" fillId="0" borderId="23" xfId="0" applyNumberFormat="1" applyFont="1" applyBorder="1" applyAlignment="1">
      <alignment/>
    </xf>
    <xf numFmtId="189" fontId="4" fillId="0" borderId="10" xfId="0" applyNumberFormat="1" applyFont="1" applyBorder="1" applyAlignment="1">
      <alignment/>
    </xf>
    <xf numFmtId="189" fontId="4" fillId="0" borderId="20" xfId="0" applyNumberFormat="1" applyFont="1" applyFill="1" applyBorder="1" applyAlignment="1">
      <alignment/>
    </xf>
    <xf numFmtId="189" fontId="4" fillId="0" borderId="24" xfId="0" applyNumberFormat="1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1" fontId="4" fillId="35" borderId="24" xfId="0" applyNumberFormat="1" applyFont="1" applyFill="1" applyBorder="1" applyAlignment="1">
      <alignment/>
    </xf>
    <xf numFmtId="1" fontId="4" fillId="35" borderId="23" xfId="0" applyNumberFormat="1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1" fontId="4" fillId="35" borderId="26" xfId="0" applyNumberFormat="1" applyFont="1" applyFill="1" applyBorder="1" applyAlignment="1">
      <alignment/>
    </xf>
    <xf numFmtId="1" fontId="4" fillId="35" borderId="27" xfId="0" applyNumberFormat="1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2" fillId="35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1" xfId="0" applyFont="1" applyFill="1" applyBorder="1" applyAlignment="1">
      <alignment/>
    </xf>
    <xf numFmtId="1" fontId="9" fillId="0" borderId="21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/>
    </xf>
    <xf numFmtId="1" fontId="9" fillId="0" borderId="21" xfId="0" applyNumberFormat="1" applyFont="1" applyBorder="1" applyAlignment="1">
      <alignment/>
    </xf>
    <xf numFmtId="0" fontId="10" fillId="0" borderId="24" xfId="0" applyFont="1" applyFill="1" applyBorder="1" applyAlignment="1">
      <alignment/>
    </xf>
    <xf numFmtId="1" fontId="9" fillId="0" borderId="24" xfId="0" applyNumberFormat="1" applyFont="1" applyFill="1" applyBorder="1" applyAlignment="1">
      <alignment/>
    </xf>
    <xf numFmtId="1" fontId="9" fillId="0" borderId="10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" fontId="9" fillId="0" borderId="24" xfId="0" applyNumberFormat="1" applyFont="1" applyBorder="1" applyAlignment="1">
      <alignment/>
    </xf>
    <xf numFmtId="0" fontId="10" fillId="35" borderId="24" xfId="0" applyFont="1" applyFill="1" applyBorder="1" applyAlignment="1">
      <alignment/>
    </xf>
    <xf numFmtId="1" fontId="9" fillId="35" borderId="11" xfId="0" applyNumberFormat="1" applyFont="1" applyFill="1" applyBorder="1" applyAlignment="1">
      <alignment/>
    </xf>
    <xf numFmtId="1" fontId="9" fillId="35" borderId="10" xfId="0" applyNumberFormat="1" applyFont="1" applyFill="1" applyBorder="1" applyAlignment="1">
      <alignment/>
    </xf>
    <xf numFmtId="1" fontId="9" fillId="35" borderId="20" xfId="0" applyNumberFormat="1" applyFont="1" applyFill="1" applyBorder="1" applyAlignment="1">
      <alignment/>
    </xf>
    <xf numFmtId="1" fontId="9" fillId="35" borderId="24" xfId="0" applyNumberFormat="1" applyFont="1" applyFill="1" applyBorder="1" applyAlignment="1">
      <alignment/>
    </xf>
    <xf numFmtId="0" fontId="10" fillId="34" borderId="24" xfId="0" applyFont="1" applyFill="1" applyBorder="1" applyAlignment="1">
      <alignment/>
    </xf>
    <xf numFmtId="1" fontId="9" fillId="34" borderId="24" xfId="0" applyNumberFormat="1" applyFont="1" applyFill="1" applyBorder="1" applyAlignment="1">
      <alignment/>
    </xf>
    <xf numFmtId="1" fontId="9" fillId="34" borderId="11" xfId="0" applyNumberFormat="1" applyFont="1" applyFill="1" applyBorder="1" applyAlignment="1">
      <alignment/>
    </xf>
    <xf numFmtId="1" fontId="9" fillId="34" borderId="10" xfId="0" applyNumberFormat="1" applyFont="1" applyFill="1" applyBorder="1" applyAlignment="1">
      <alignment/>
    </xf>
    <xf numFmtId="1" fontId="9" fillId="34" borderId="20" xfId="0" applyNumberFormat="1" applyFont="1" applyFill="1" applyBorder="1" applyAlignment="1">
      <alignment/>
    </xf>
    <xf numFmtId="2" fontId="9" fillId="35" borderId="11" xfId="0" applyNumberFormat="1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2" fontId="9" fillId="35" borderId="20" xfId="0" applyNumberFormat="1" applyFont="1" applyFill="1" applyBorder="1" applyAlignment="1">
      <alignment/>
    </xf>
    <xf numFmtId="1" fontId="9" fillId="0" borderId="36" xfId="0" applyNumberFormat="1" applyFont="1" applyFill="1" applyBorder="1" applyAlignment="1">
      <alignment/>
    </xf>
    <xf numFmtId="1" fontId="9" fillId="34" borderId="36" xfId="0" applyNumberFormat="1" applyFont="1" applyFill="1" applyBorder="1" applyAlignment="1">
      <alignment/>
    </xf>
    <xf numFmtId="1" fontId="11" fillId="0" borderId="36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10" fillId="35" borderId="28" xfId="0" applyFont="1" applyFill="1" applyBorder="1" applyAlignment="1">
      <alignment/>
    </xf>
    <xf numFmtId="1" fontId="9" fillId="35" borderId="28" xfId="0" applyNumberFormat="1" applyFont="1" applyFill="1" applyBorder="1" applyAlignment="1">
      <alignment/>
    </xf>
    <xf numFmtId="1" fontId="9" fillId="35" borderId="37" xfId="0" applyNumberFormat="1" applyFont="1" applyFill="1" applyBorder="1" applyAlignment="1">
      <alignment/>
    </xf>
    <xf numFmtId="0" fontId="9" fillId="35" borderId="38" xfId="0" applyFont="1" applyFill="1" applyBorder="1" applyAlignment="1">
      <alignment/>
    </xf>
    <xf numFmtId="0" fontId="9" fillId="35" borderId="39" xfId="0" applyFont="1" applyFill="1" applyBorder="1" applyAlignment="1">
      <alignment/>
    </xf>
    <xf numFmtId="1" fontId="9" fillId="35" borderId="36" xfId="0" applyNumberFormat="1" applyFont="1" applyFill="1" applyBorder="1" applyAlignment="1">
      <alignment/>
    </xf>
    <xf numFmtId="0" fontId="10" fillId="35" borderId="29" xfId="0" applyFont="1" applyFill="1" applyBorder="1" applyAlignment="1">
      <alignment/>
    </xf>
    <xf numFmtId="1" fontId="9" fillId="35" borderId="40" xfId="0" applyNumberFormat="1" applyFont="1" applyFill="1" applyBorder="1" applyAlignment="1">
      <alignment/>
    </xf>
    <xf numFmtId="1" fontId="9" fillId="35" borderId="12" xfId="0" applyNumberFormat="1" applyFont="1" applyFill="1" applyBorder="1" applyAlignment="1">
      <alignment/>
    </xf>
    <xf numFmtId="1" fontId="9" fillId="35" borderId="41" xfId="0" applyNumberFormat="1" applyFont="1" applyFill="1" applyBorder="1" applyAlignment="1">
      <alignment/>
    </xf>
    <xf numFmtId="1" fontId="9" fillId="35" borderId="29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" fontId="0" fillId="35" borderId="0" xfId="0" applyNumberForma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1" fontId="9" fillId="0" borderId="42" xfId="0" applyNumberFormat="1" applyFont="1" applyFill="1" applyBorder="1" applyAlignment="1">
      <alignment/>
    </xf>
    <xf numFmtId="1" fontId="9" fillId="35" borderId="43" xfId="0" applyNumberFormat="1" applyFont="1" applyFill="1" applyBorder="1" applyAlignment="1">
      <alignment/>
    </xf>
    <xf numFmtId="1" fontId="9" fillId="35" borderId="44" xfId="0" applyNumberFormat="1" applyFont="1" applyFill="1" applyBorder="1" applyAlignment="1">
      <alignment/>
    </xf>
    <xf numFmtId="1" fontId="9" fillId="35" borderId="45" xfId="0" applyNumberFormat="1" applyFont="1" applyFill="1" applyBorder="1" applyAlignment="1">
      <alignment/>
    </xf>
    <xf numFmtId="1" fontId="9" fillId="35" borderId="21" xfId="0" applyNumberFormat="1" applyFont="1" applyFill="1" applyBorder="1" applyAlignment="1">
      <alignment/>
    </xf>
    <xf numFmtId="1" fontId="9" fillId="0" borderId="46" xfId="0" applyNumberFormat="1" applyFont="1" applyFill="1" applyBorder="1" applyAlignment="1">
      <alignment/>
    </xf>
    <xf numFmtId="1" fontId="9" fillId="35" borderId="22" xfId="0" applyNumberFormat="1" applyFont="1" applyFill="1" applyBorder="1" applyAlignment="1">
      <alignment/>
    </xf>
    <xf numFmtId="1" fontId="9" fillId="0" borderId="47" xfId="0" applyNumberFormat="1" applyFont="1" applyFill="1" applyBorder="1" applyAlignment="1">
      <alignment/>
    </xf>
    <xf numFmtId="0" fontId="9" fillId="0" borderId="46" xfId="0" applyFont="1" applyFill="1" applyBorder="1" applyAlignment="1">
      <alignment/>
    </xf>
    <xf numFmtId="1" fontId="9" fillId="35" borderId="22" xfId="0" applyNumberFormat="1" applyFont="1" applyFill="1" applyBorder="1" applyAlignment="1">
      <alignment/>
    </xf>
    <xf numFmtId="1" fontId="9" fillId="35" borderId="11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1" fontId="12" fillId="0" borderId="46" xfId="0" applyNumberFormat="1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1" fontId="9" fillId="0" borderId="24" xfId="0" applyNumberFormat="1" applyFont="1" applyBorder="1" applyAlignment="1">
      <alignment/>
    </xf>
    <xf numFmtId="0" fontId="9" fillId="0" borderId="48" xfId="0" applyFont="1" applyFill="1" applyBorder="1" applyAlignment="1">
      <alignment/>
    </xf>
    <xf numFmtId="1" fontId="12" fillId="0" borderId="49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1" fontId="9" fillId="0" borderId="48" xfId="0" applyNumberFormat="1" applyFont="1" applyBorder="1" applyAlignment="1">
      <alignment/>
    </xf>
    <xf numFmtId="0" fontId="10" fillId="0" borderId="29" xfId="0" applyFont="1" applyFill="1" applyBorder="1" applyAlignment="1">
      <alignment/>
    </xf>
    <xf numFmtId="1" fontId="9" fillId="0" borderId="53" xfId="0" applyNumberFormat="1" applyFont="1" applyFill="1" applyBorder="1" applyAlignment="1">
      <alignment/>
    </xf>
    <xf numFmtId="1" fontId="9" fillId="0" borderId="54" xfId="0" applyNumberFormat="1" applyFont="1" applyBorder="1" applyAlignment="1">
      <alignment/>
    </xf>
    <xf numFmtId="0" fontId="9" fillId="0" borderId="54" xfId="0" applyFont="1" applyBorder="1" applyAlignment="1">
      <alignment/>
    </xf>
    <xf numFmtId="0" fontId="9" fillId="0" borderId="12" xfId="0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65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56;&#1067;%20&#1076;&#1077;&#1082;&#1072;&#1073;&#1088;&#110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дн.сев"/>
      <sheetName val="одн2.сев"/>
      <sheetName val="Одн.юг"/>
      <sheetName val="ТП-17, ТП-9"/>
      <sheetName val="уг.база"/>
      <sheetName val="Порт"/>
      <sheetName val="пост.ПС"/>
      <sheetName val="Сводн.табл."/>
      <sheetName val="Лист2"/>
      <sheetName val="Факт. расх. по график времен"/>
      <sheetName val="Расх абон."/>
      <sheetName val="Диагр по сумматору"/>
      <sheetName val="Диагр субабонентов"/>
      <sheetName val="форма, прот.сев,"/>
      <sheetName val="прот. юг-уг.б"/>
      <sheetName val="ведомость для вовы"/>
      <sheetName val="Спис.проток."/>
      <sheetName val="Диагр.по ПС"/>
      <sheetName val="Лист6"/>
      <sheetName val="Протоколы"/>
      <sheetName val="Факт.св.вед"/>
      <sheetName val="блок холод."/>
      <sheetName val="Лист3"/>
      <sheetName val="Лист7"/>
    </sheetNames>
    <sheetDataSet>
      <sheetData sheetId="0">
        <row r="8">
          <cell r="F8">
            <v>0.36</v>
          </cell>
          <cell r="I8">
            <v>9.7</v>
          </cell>
          <cell r="O8">
            <v>117.68</v>
          </cell>
          <cell r="R8">
            <v>47.92</v>
          </cell>
          <cell r="U8">
            <v>35.94</v>
          </cell>
          <cell r="V8">
            <v>6.04</v>
          </cell>
          <cell r="X8">
            <v>48</v>
          </cell>
          <cell r="AE8">
            <v>69.02</v>
          </cell>
          <cell r="AL8">
            <v>48.96</v>
          </cell>
          <cell r="AP8">
            <v>22.86</v>
          </cell>
          <cell r="AZ8">
            <v>143.52</v>
          </cell>
          <cell r="BC8">
            <v>159.48</v>
          </cell>
          <cell r="BG8">
            <v>53.76</v>
          </cell>
          <cell r="CD8">
            <v>2163.1800000000003</v>
          </cell>
        </row>
        <row r="9">
          <cell r="F9">
            <v>0.32</v>
          </cell>
          <cell r="I9">
            <v>9.18</v>
          </cell>
          <cell r="O9">
            <v>126.55999999999999</v>
          </cell>
          <cell r="R9">
            <v>35.8</v>
          </cell>
          <cell r="U9">
            <v>34.95</v>
          </cell>
          <cell r="V9">
            <v>5.69</v>
          </cell>
          <cell r="X9">
            <v>53.28</v>
          </cell>
          <cell r="AE9">
            <v>68.89</v>
          </cell>
          <cell r="AL9">
            <v>23.46</v>
          </cell>
          <cell r="AP9">
            <v>23.1</v>
          </cell>
          <cell r="AZ9">
            <v>147.3</v>
          </cell>
          <cell r="BC9">
            <v>158.76</v>
          </cell>
          <cell r="BG9">
            <v>52.8</v>
          </cell>
          <cell r="CD9">
            <v>2107.96</v>
          </cell>
        </row>
        <row r="10">
          <cell r="F10">
            <v>0.36</v>
          </cell>
          <cell r="I10">
            <v>9.24</v>
          </cell>
          <cell r="O10">
            <v>120.25999999999999</v>
          </cell>
          <cell r="R10">
            <v>35.76</v>
          </cell>
          <cell r="U10">
            <v>35.79</v>
          </cell>
          <cell r="V10">
            <v>5.84</v>
          </cell>
          <cell r="X10">
            <v>48.32</v>
          </cell>
          <cell r="AE10">
            <v>66.28</v>
          </cell>
          <cell r="AL10">
            <v>13.5</v>
          </cell>
          <cell r="AP10">
            <v>23.34</v>
          </cell>
          <cell r="AZ10">
            <v>139.68</v>
          </cell>
          <cell r="BC10">
            <v>160.2</v>
          </cell>
          <cell r="BG10">
            <v>49.44</v>
          </cell>
          <cell r="CD10">
            <v>2084.73</v>
          </cell>
        </row>
        <row r="11">
          <cell r="F11">
            <v>0.32</v>
          </cell>
          <cell r="I11">
            <v>9.5</v>
          </cell>
          <cell r="O11">
            <v>113.10000000000001</v>
          </cell>
          <cell r="R11">
            <v>37.82</v>
          </cell>
          <cell r="U11">
            <v>35.58</v>
          </cell>
          <cell r="V11">
            <v>5.76</v>
          </cell>
          <cell r="X11">
            <v>53.6</v>
          </cell>
          <cell r="AE11">
            <v>68.02</v>
          </cell>
          <cell r="AL11">
            <v>14.16</v>
          </cell>
          <cell r="AP11">
            <v>23.22</v>
          </cell>
          <cell r="AZ11">
            <v>145.26</v>
          </cell>
          <cell r="BC11">
            <v>160.2</v>
          </cell>
          <cell r="BG11">
            <v>54.24</v>
          </cell>
          <cell r="CD11">
            <v>2077.2799999999997</v>
          </cell>
        </row>
        <row r="12">
          <cell r="F12">
            <v>0.36</v>
          </cell>
          <cell r="I12">
            <v>8.94</v>
          </cell>
          <cell r="O12">
            <v>117.02</v>
          </cell>
          <cell r="R12">
            <v>29.92</v>
          </cell>
          <cell r="U12">
            <v>35.04</v>
          </cell>
          <cell r="V12">
            <v>5.76</v>
          </cell>
          <cell r="X12">
            <v>48.64</v>
          </cell>
          <cell r="AE12">
            <v>67.07</v>
          </cell>
          <cell r="AL12">
            <v>12</v>
          </cell>
          <cell r="AP12">
            <v>23.04</v>
          </cell>
          <cell r="AZ12">
            <v>152.76</v>
          </cell>
          <cell r="BC12">
            <v>159.12</v>
          </cell>
          <cell r="BG12">
            <v>56.64</v>
          </cell>
          <cell r="CD12">
            <v>2087.74</v>
          </cell>
        </row>
        <row r="13">
          <cell r="F13">
            <v>0.32</v>
          </cell>
          <cell r="I13">
            <v>8.98</v>
          </cell>
          <cell r="O13">
            <v>114.10000000000001</v>
          </cell>
          <cell r="R13">
            <v>28.62</v>
          </cell>
          <cell r="U13">
            <v>38.22</v>
          </cell>
          <cell r="V13">
            <v>5.9</v>
          </cell>
          <cell r="X13">
            <v>55.28</v>
          </cell>
          <cell r="AE13">
            <v>71.28</v>
          </cell>
          <cell r="AL13">
            <v>13.08</v>
          </cell>
          <cell r="AP13">
            <v>22.98</v>
          </cell>
          <cell r="AZ13">
            <v>154.08</v>
          </cell>
          <cell r="BC13">
            <v>160.56</v>
          </cell>
          <cell r="BG13">
            <v>52.8</v>
          </cell>
          <cell r="CD13">
            <v>2087.52</v>
          </cell>
        </row>
        <row r="14">
          <cell r="F14">
            <v>0.32</v>
          </cell>
          <cell r="I14">
            <v>10.26</v>
          </cell>
          <cell r="O14">
            <v>111.72</v>
          </cell>
          <cell r="R14">
            <v>27.7</v>
          </cell>
          <cell r="U14">
            <v>46.17</v>
          </cell>
          <cell r="V14">
            <v>6.11</v>
          </cell>
          <cell r="X14">
            <v>55.76</v>
          </cell>
          <cell r="AE14">
            <v>71.16</v>
          </cell>
          <cell r="AL14">
            <v>18.57</v>
          </cell>
          <cell r="AP14">
            <v>24.84</v>
          </cell>
          <cell r="AZ14">
            <v>143.28</v>
          </cell>
          <cell r="BC14">
            <v>212.4</v>
          </cell>
          <cell r="BG14">
            <v>49.44</v>
          </cell>
          <cell r="CD14">
            <v>2217.51</v>
          </cell>
        </row>
        <row r="15">
          <cell r="F15">
            <v>0.36</v>
          </cell>
          <cell r="I15">
            <v>10.78</v>
          </cell>
          <cell r="O15">
            <v>128.5</v>
          </cell>
          <cell r="R15">
            <v>23.32</v>
          </cell>
          <cell r="U15">
            <v>43.62</v>
          </cell>
          <cell r="V15">
            <v>10.13</v>
          </cell>
          <cell r="X15">
            <v>61.76</v>
          </cell>
          <cell r="AE15">
            <v>80.39999999999999</v>
          </cell>
          <cell r="AL15">
            <v>16.5</v>
          </cell>
          <cell r="AP15">
            <v>28.86</v>
          </cell>
          <cell r="AZ15">
            <v>141.6</v>
          </cell>
          <cell r="BC15">
            <v>447.48</v>
          </cell>
          <cell r="BG15">
            <v>58.56</v>
          </cell>
          <cell r="CD15">
            <v>2685.8500000000004</v>
          </cell>
        </row>
        <row r="16">
          <cell r="F16">
            <v>0.28</v>
          </cell>
          <cell r="I16">
            <v>15.76</v>
          </cell>
          <cell r="O16">
            <v>185.35999999999999</v>
          </cell>
          <cell r="R16">
            <v>11.28</v>
          </cell>
          <cell r="U16">
            <v>47.91</v>
          </cell>
          <cell r="V16">
            <v>11.87</v>
          </cell>
          <cell r="X16">
            <v>70.08</v>
          </cell>
          <cell r="AE16">
            <v>121.2</v>
          </cell>
          <cell r="AL16">
            <v>22.38</v>
          </cell>
          <cell r="AP16">
            <v>33.6</v>
          </cell>
          <cell r="AZ16">
            <v>149.82</v>
          </cell>
          <cell r="BC16">
            <v>417.96</v>
          </cell>
          <cell r="BG16">
            <v>58.56</v>
          </cell>
          <cell r="CD16">
            <v>2975.28</v>
          </cell>
        </row>
        <row r="17">
          <cell r="F17">
            <v>0.32</v>
          </cell>
          <cell r="I17">
            <v>17.06</v>
          </cell>
          <cell r="O17">
            <v>206.67999999999998</v>
          </cell>
          <cell r="R17">
            <v>10.42</v>
          </cell>
          <cell r="U17">
            <v>52.56</v>
          </cell>
          <cell r="V17">
            <v>12.53</v>
          </cell>
          <cell r="X17">
            <v>74.8</v>
          </cell>
          <cell r="AE17">
            <v>124.62</v>
          </cell>
          <cell r="AL17">
            <v>23.85</v>
          </cell>
          <cell r="AP17">
            <v>34.8</v>
          </cell>
          <cell r="AZ17">
            <v>138.9</v>
          </cell>
          <cell r="BC17">
            <v>415.08</v>
          </cell>
          <cell r="BG17">
            <v>70.56</v>
          </cell>
          <cell r="CD17">
            <v>3096.7000000000003</v>
          </cell>
        </row>
        <row r="18">
          <cell r="F18">
            <v>0.32</v>
          </cell>
          <cell r="I18">
            <v>15.82</v>
          </cell>
          <cell r="O18">
            <v>207.44</v>
          </cell>
          <cell r="R18">
            <v>8.66</v>
          </cell>
          <cell r="U18">
            <v>55.47</v>
          </cell>
          <cell r="V18">
            <v>11.17</v>
          </cell>
          <cell r="X18">
            <v>74.88</v>
          </cell>
          <cell r="AE18">
            <v>116.67</v>
          </cell>
          <cell r="AL18">
            <v>24.99</v>
          </cell>
          <cell r="AP18">
            <v>36.84</v>
          </cell>
          <cell r="AZ18">
            <v>135.54</v>
          </cell>
          <cell r="BC18">
            <v>428.4</v>
          </cell>
          <cell r="BG18">
            <v>72.48</v>
          </cell>
          <cell r="CD18">
            <v>3161.5400000000004</v>
          </cell>
        </row>
        <row r="19">
          <cell r="F19">
            <v>0.28</v>
          </cell>
          <cell r="I19">
            <v>18.18</v>
          </cell>
          <cell r="O19">
            <v>182.62</v>
          </cell>
          <cell r="R19">
            <v>22.74</v>
          </cell>
          <cell r="U19">
            <v>52.83</v>
          </cell>
          <cell r="V19">
            <v>13.1</v>
          </cell>
          <cell r="X19">
            <v>76.08</v>
          </cell>
          <cell r="AE19">
            <v>118.03</v>
          </cell>
          <cell r="AL19">
            <v>25.32</v>
          </cell>
          <cell r="AP19">
            <v>40.38</v>
          </cell>
          <cell r="AZ19">
            <v>134.94</v>
          </cell>
          <cell r="BC19">
            <v>414.72</v>
          </cell>
          <cell r="BG19">
            <v>69.6</v>
          </cell>
          <cell r="CD19">
            <v>3173.2300000000005</v>
          </cell>
        </row>
        <row r="20">
          <cell r="F20">
            <v>0.32</v>
          </cell>
          <cell r="I20">
            <v>18.9</v>
          </cell>
          <cell r="O20">
            <v>270.71999999999997</v>
          </cell>
          <cell r="R20">
            <v>30.42</v>
          </cell>
          <cell r="U20">
            <v>51.09</v>
          </cell>
          <cell r="V20">
            <v>11.59</v>
          </cell>
          <cell r="X20">
            <v>67.84</v>
          </cell>
          <cell r="AE20">
            <v>100.16</v>
          </cell>
          <cell r="AL20">
            <v>17.34</v>
          </cell>
          <cell r="AP20">
            <v>39.12</v>
          </cell>
          <cell r="AZ20">
            <v>144.42</v>
          </cell>
          <cell r="BC20">
            <v>416.16</v>
          </cell>
          <cell r="BG20">
            <v>77.76</v>
          </cell>
          <cell r="CD20">
            <v>3361.83</v>
          </cell>
        </row>
        <row r="21">
          <cell r="F21">
            <v>0.32</v>
          </cell>
          <cell r="I21">
            <v>16.58</v>
          </cell>
          <cell r="O21">
            <v>196.42000000000002</v>
          </cell>
          <cell r="R21">
            <v>12.38</v>
          </cell>
          <cell r="U21">
            <v>53.01</v>
          </cell>
          <cell r="V21">
            <v>12.34</v>
          </cell>
          <cell r="X21">
            <v>73.36</v>
          </cell>
          <cell r="AE21">
            <v>111</v>
          </cell>
          <cell r="AL21">
            <v>40.8</v>
          </cell>
          <cell r="AP21">
            <v>36.12</v>
          </cell>
          <cell r="AZ21">
            <v>162.12</v>
          </cell>
          <cell r="BC21">
            <v>455.04</v>
          </cell>
          <cell r="BG21">
            <v>73.92</v>
          </cell>
          <cell r="CD21">
            <v>3324.24</v>
          </cell>
        </row>
        <row r="22">
          <cell r="F22">
            <v>0.32</v>
          </cell>
          <cell r="I22">
            <v>15.14</v>
          </cell>
          <cell r="O22">
            <v>157.94</v>
          </cell>
          <cell r="R22">
            <v>8.38</v>
          </cell>
          <cell r="U22">
            <v>60.63</v>
          </cell>
          <cell r="V22">
            <v>12.25</v>
          </cell>
          <cell r="X22">
            <v>70.16</v>
          </cell>
          <cell r="AE22">
            <v>109.37</v>
          </cell>
          <cell r="AL22">
            <v>57.84</v>
          </cell>
          <cell r="AP22">
            <v>34.38</v>
          </cell>
          <cell r="AZ22">
            <v>145.2</v>
          </cell>
          <cell r="BC22">
            <v>446.4</v>
          </cell>
          <cell r="BG22">
            <v>77.28</v>
          </cell>
          <cell r="CD22">
            <v>3263.45</v>
          </cell>
        </row>
        <row r="23">
          <cell r="F23">
            <v>0.28</v>
          </cell>
          <cell r="I23">
            <v>14.58</v>
          </cell>
          <cell r="O23">
            <v>165.8</v>
          </cell>
          <cell r="R23">
            <v>9.92</v>
          </cell>
          <cell r="U23">
            <v>55.5</v>
          </cell>
          <cell r="V23">
            <v>13.24</v>
          </cell>
          <cell r="X23">
            <v>65.6</v>
          </cell>
          <cell r="AE23">
            <v>107.82000000000002</v>
          </cell>
          <cell r="AL23">
            <v>57.9</v>
          </cell>
          <cell r="AP23">
            <v>31.74</v>
          </cell>
          <cell r="AZ23">
            <v>122.88</v>
          </cell>
          <cell r="BC23">
            <v>474.12</v>
          </cell>
          <cell r="BG23">
            <v>73.92</v>
          </cell>
          <cell r="CD23">
            <v>3146.47</v>
          </cell>
        </row>
        <row r="24">
          <cell r="F24">
            <v>0.32</v>
          </cell>
          <cell r="I24">
            <v>12.32</v>
          </cell>
          <cell r="O24">
            <v>124.64</v>
          </cell>
          <cell r="R24">
            <v>26.52</v>
          </cell>
          <cell r="U24">
            <v>60.18</v>
          </cell>
          <cell r="V24">
            <v>12.65</v>
          </cell>
          <cell r="X24">
            <v>70.32</v>
          </cell>
          <cell r="AE24">
            <v>95.00999999999999</v>
          </cell>
          <cell r="AL24">
            <v>56.67</v>
          </cell>
          <cell r="AP24">
            <v>29.1</v>
          </cell>
          <cell r="AZ24">
            <v>154.08</v>
          </cell>
          <cell r="BC24">
            <v>413.28</v>
          </cell>
          <cell r="BG24">
            <v>74.4</v>
          </cell>
          <cell r="CD24">
            <v>3138.1400000000003</v>
          </cell>
        </row>
        <row r="25">
          <cell r="F25">
            <v>0.32</v>
          </cell>
          <cell r="I25">
            <v>9.78</v>
          </cell>
          <cell r="O25">
            <v>136.8</v>
          </cell>
          <cell r="R25">
            <v>44.7</v>
          </cell>
          <cell r="U25">
            <v>49.71</v>
          </cell>
          <cell r="V25">
            <v>8.24</v>
          </cell>
          <cell r="X25">
            <v>55.84</v>
          </cell>
          <cell r="AE25">
            <v>72.87</v>
          </cell>
          <cell r="AL25">
            <v>58.59</v>
          </cell>
          <cell r="AP25">
            <v>29.28</v>
          </cell>
          <cell r="AZ25">
            <v>144.54</v>
          </cell>
          <cell r="BC25">
            <v>331.56</v>
          </cell>
          <cell r="BG25">
            <v>72</v>
          </cell>
          <cell r="CD25">
            <v>2936.4</v>
          </cell>
        </row>
        <row r="26">
          <cell r="F26">
            <v>0.32</v>
          </cell>
          <cell r="I26">
            <v>9.36</v>
          </cell>
          <cell r="O26">
            <v>110.96000000000001</v>
          </cell>
          <cell r="R26">
            <v>47.94</v>
          </cell>
          <cell r="U26">
            <v>46.98</v>
          </cell>
          <cell r="V26">
            <v>5.42</v>
          </cell>
          <cell r="X26">
            <v>57.12</v>
          </cell>
          <cell r="AE26">
            <v>69.76</v>
          </cell>
          <cell r="AL26">
            <v>57.66</v>
          </cell>
          <cell r="AP26">
            <v>25.86</v>
          </cell>
          <cell r="AZ26">
            <v>146.52</v>
          </cell>
          <cell r="BC26">
            <v>258.84</v>
          </cell>
          <cell r="BG26">
            <v>67.68</v>
          </cell>
          <cell r="CD26">
            <v>2753.68</v>
          </cell>
        </row>
        <row r="27">
          <cell r="F27">
            <v>0.32</v>
          </cell>
          <cell r="I27">
            <v>8.46</v>
          </cell>
          <cell r="O27">
            <v>111.28</v>
          </cell>
          <cell r="R27">
            <v>52.46</v>
          </cell>
          <cell r="U27">
            <v>44.73</v>
          </cell>
          <cell r="V27">
            <v>5.39</v>
          </cell>
          <cell r="X27">
            <v>61.6</v>
          </cell>
          <cell r="AE27">
            <v>69.59</v>
          </cell>
          <cell r="AL27">
            <v>54.27</v>
          </cell>
          <cell r="AP27">
            <v>25.98</v>
          </cell>
          <cell r="AZ27">
            <v>168.06</v>
          </cell>
          <cell r="BC27">
            <v>148.32</v>
          </cell>
          <cell r="BG27">
            <v>60.48</v>
          </cell>
          <cell r="CD27">
            <v>2621.3600000000006</v>
          </cell>
        </row>
        <row r="28">
          <cell r="F28">
            <v>0.32</v>
          </cell>
          <cell r="I28">
            <v>8.34</v>
          </cell>
          <cell r="O28">
            <v>113.47999999999999</v>
          </cell>
          <cell r="R28">
            <v>38.08</v>
          </cell>
          <cell r="U28">
            <v>38.16</v>
          </cell>
          <cell r="V28">
            <v>5.48</v>
          </cell>
          <cell r="X28">
            <v>52.08</v>
          </cell>
          <cell r="AE28">
            <v>68.57</v>
          </cell>
          <cell r="AL28">
            <v>52.2</v>
          </cell>
          <cell r="AP28">
            <v>25.8</v>
          </cell>
          <cell r="AZ28">
            <v>148.92</v>
          </cell>
          <cell r="BC28">
            <v>139.32</v>
          </cell>
          <cell r="BG28">
            <v>60.96</v>
          </cell>
          <cell r="CD28">
            <v>2568.82</v>
          </cell>
        </row>
        <row r="29">
          <cell r="F29">
            <v>0.32</v>
          </cell>
          <cell r="I29">
            <v>11.52</v>
          </cell>
          <cell r="O29">
            <v>106.6</v>
          </cell>
          <cell r="R29">
            <v>39.6</v>
          </cell>
          <cell r="U29">
            <v>37.62</v>
          </cell>
          <cell r="V29">
            <v>4.98</v>
          </cell>
          <cell r="X29">
            <v>45.84</v>
          </cell>
          <cell r="AE29">
            <v>66.60000000000001</v>
          </cell>
          <cell r="AL29">
            <v>52.47</v>
          </cell>
          <cell r="AP29">
            <v>24.84</v>
          </cell>
          <cell r="AZ29">
            <v>140.4</v>
          </cell>
          <cell r="BC29">
            <v>138.96</v>
          </cell>
          <cell r="BG29">
            <v>59.52</v>
          </cell>
          <cell r="CD29">
            <v>2466.3500000000004</v>
          </cell>
        </row>
        <row r="30">
          <cell r="F30">
            <v>0.32</v>
          </cell>
          <cell r="I30">
            <v>13.3</v>
          </cell>
          <cell r="O30">
            <v>106.02000000000001</v>
          </cell>
          <cell r="R30">
            <v>32.78</v>
          </cell>
          <cell r="U30">
            <v>38.07</v>
          </cell>
          <cell r="V30">
            <v>5.08</v>
          </cell>
          <cell r="X30">
            <v>47.84</v>
          </cell>
          <cell r="AE30">
            <v>68.45</v>
          </cell>
          <cell r="AL30">
            <v>54.99</v>
          </cell>
          <cell r="AP30">
            <v>24.06</v>
          </cell>
          <cell r="AZ30">
            <v>145.98</v>
          </cell>
          <cell r="BC30">
            <v>140.04</v>
          </cell>
          <cell r="BG30">
            <v>59.04</v>
          </cell>
          <cell r="CD30">
            <v>2430.9699999999993</v>
          </cell>
        </row>
        <row r="31">
          <cell r="F31">
            <v>0.32</v>
          </cell>
          <cell r="I31">
            <v>14.5</v>
          </cell>
          <cell r="O31">
            <v>104.58</v>
          </cell>
          <cell r="R31">
            <v>36.88</v>
          </cell>
          <cell r="U31">
            <v>37.8</v>
          </cell>
          <cell r="V31">
            <v>4.89</v>
          </cell>
          <cell r="X31">
            <v>46.64</v>
          </cell>
          <cell r="AE31">
            <v>63.3</v>
          </cell>
          <cell r="AL31">
            <v>50.76</v>
          </cell>
          <cell r="AP31">
            <v>24.06</v>
          </cell>
          <cell r="AZ31">
            <v>140.76</v>
          </cell>
          <cell r="BC31">
            <v>135.72</v>
          </cell>
          <cell r="BG31">
            <v>60</v>
          </cell>
          <cell r="CD31">
            <v>2294.0200000000004</v>
          </cell>
        </row>
        <row r="43">
          <cell r="B43">
            <v>8.06</v>
          </cell>
        </row>
        <row r="44">
          <cell r="B44">
            <v>7.96</v>
          </cell>
        </row>
        <row r="45">
          <cell r="B45">
            <v>8.16</v>
          </cell>
        </row>
        <row r="46">
          <cell r="B46">
            <v>8.06</v>
          </cell>
        </row>
        <row r="47">
          <cell r="B47">
            <v>8.06</v>
          </cell>
        </row>
        <row r="48">
          <cell r="B48">
            <v>8.06</v>
          </cell>
        </row>
        <row r="49">
          <cell r="B49">
            <v>7.9399999999999995</v>
          </cell>
        </row>
        <row r="50">
          <cell r="B50">
            <v>7.6</v>
          </cell>
        </row>
        <row r="51">
          <cell r="B51">
            <v>7.18</v>
          </cell>
        </row>
        <row r="52">
          <cell r="B52">
            <v>8.04</v>
          </cell>
        </row>
        <row r="53">
          <cell r="B53">
            <v>11.620000000000001</v>
          </cell>
        </row>
        <row r="54">
          <cell r="B54">
            <v>8.2</v>
          </cell>
        </row>
        <row r="55">
          <cell r="B55">
            <v>8.1</v>
          </cell>
        </row>
        <row r="56">
          <cell r="B56">
            <v>7.5</v>
          </cell>
        </row>
        <row r="57">
          <cell r="B57">
            <v>7.26</v>
          </cell>
        </row>
        <row r="58">
          <cell r="B58">
            <v>7.32</v>
          </cell>
        </row>
        <row r="59">
          <cell r="B59">
            <v>7.800000000000001</v>
          </cell>
        </row>
        <row r="60">
          <cell r="B60">
            <v>8.16</v>
          </cell>
        </row>
        <row r="61">
          <cell r="B61">
            <v>8</v>
          </cell>
        </row>
        <row r="62">
          <cell r="B62">
            <v>7.6</v>
          </cell>
        </row>
        <row r="63">
          <cell r="B63">
            <v>7.76</v>
          </cell>
        </row>
        <row r="64">
          <cell r="B64">
            <v>7.76</v>
          </cell>
        </row>
        <row r="65">
          <cell r="B65">
            <v>7.779999999999999</v>
          </cell>
        </row>
        <row r="66">
          <cell r="B66">
            <v>7.82</v>
          </cell>
        </row>
        <row r="72">
          <cell r="Q72">
            <v>214.07000000000002</v>
          </cell>
          <cell r="R72">
            <v>211.61</v>
          </cell>
          <cell r="S72">
            <v>216.50000000000003</v>
          </cell>
          <cell r="T72">
            <v>215.47000000000003</v>
          </cell>
          <cell r="U72">
            <v>215.96000000000004</v>
          </cell>
          <cell r="V72">
            <v>212.86999999999998</v>
          </cell>
          <cell r="W72">
            <v>215.36</v>
          </cell>
          <cell r="X72">
            <v>238.29000000000002</v>
          </cell>
          <cell r="Y72">
            <v>263.51</v>
          </cell>
          <cell r="Z72">
            <v>314.99</v>
          </cell>
          <cell r="AA72">
            <v>340.07</v>
          </cell>
          <cell r="AB72">
            <v>326.74</v>
          </cell>
          <cell r="AC72">
            <v>333.61</v>
          </cell>
          <cell r="AD72">
            <v>331.7799999999999</v>
          </cell>
          <cell r="AE72">
            <v>328.28000000000003</v>
          </cell>
          <cell r="AF72">
            <v>315.05999999999995</v>
          </cell>
          <cell r="AG72">
            <v>307.79</v>
          </cell>
          <cell r="AH72">
            <v>310.28</v>
          </cell>
          <cell r="AI72">
            <v>271.57000000000005</v>
          </cell>
          <cell r="AJ72">
            <v>262.75</v>
          </cell>
          <cell r="AK72">
            <v>259.45</v>
          </cell>
          <cell r="AL72">
            <v>238.17999999999998</v>
          </cell>
          <cell r="AM72">
            <v>224.83</v>
          </cell>
          <cell r="AN72">
            <v>229.5</v>
          </cell>
        </row>
      </sheetData>
      <sheetData sheetId="1">
        <row r="8">
          <cell r="G8">
            <v>30.82</v>
          </cell>
          <cell r="H8">
            <v>52.2</v>
          </cell>
          <cell r="L8">
            <v>30.21</v>
          </cell>
        </row>
        <row r="9">
          <cell r="G9">
            <v>30.610000000000003</v>
          </cell>
          <cell r="H9">
            <v>51.48</v>
          </cell>
          <cell r="L9">
            <v>30.42</v>
          </cell>
        </row>
        <row r="10">
          <cell r="G10">
            <v>28.89</v>
          </cell>
          <cell r="H10">
            <v>51.48</v>
          </cell>
          <cell r="L10">
            <v>30.5</v>
          </cell>
        </row>
        <row r="11">
          <cell r="G11">
            <v>28.750000000000004</v>
          </cell>
          <cell r="H11">
            <v>54</v>
          </cell>
          <cell r="L11">
            <v>30.41</v>
          </cell>
        </row>
        <row r="12">
          <cell r="G12">
            <v>27.770000000000003</v>
          </cell>
          <cell r="H12">
            <v>52.2</v>
          </cell>
          <cell r="L12">
            <v>30.11</v>
          </cell>
        </row>
        <row r="13">
          <cell r="G13">
            <v>31.15</v>
          </cell>
          <cell r="H13">
            <v>51.48</v>
          </cell>
          <cell r="L13">
            <v>30.54</v>
          </cell>
        </row>
        <row r="14">
          <cell r="G14">
            <v>51.559999999999995</v>
          </cell>
          <cell r="H14">
            <v>52.56</v>
          </cell>
          <cell r="L14">
            <v>30.59</v>
          </cell>
        </row>
        <row r="15">
          <cell r="G15">
            <v>142.01</v>
          </cell>
          <cell r="H15">
            <v>51.12</v>
          </cell>
          <cell r="L15">
            <v>31.07</v>
          </cell>
        </row>
        <row r="16">
          <cell r="G16">
            <v>207.45999999999998</v>
          </cell>
          <cell r="H16">
            <v>61.2</v>
          </cell>
          <cell r="L16">
            <v>34.49</v>
          </cell>
        </row>
        <row r="17">
          <cell r="G17">
            <v>202.28000000000003</v>
          </cell>
          <cell r="H17">
            <v>64.44</v>
          </cell>
          <cell r="L17">
            <v>36.14</v>
          </cell>
        </row>
        <row r="18">
          <cell r="G18">
            <v>212.30999999999997</v>
          </cell>
          <cell r="H18">
            <v>64.44</v>
          </cell>
          <cell r="L18">
            <v>36.3</v>
          </cell>
        </row>
        <row r="19">
          <cell r="G19">
            <v>185.3</v>
          </cell>
          <cell r="H19">
            <v>64.8</v>
          </cell>
          <cell r="L19">
            <v>37.98</v>
          </cell>
        </row>
        <row r="20">
          <cell r="G20">
            <v>209.62</v>
          </cell>
          <cell r="H20">
            <v>61.92</v>
          </cell>
          <cell r="L20">
            <v>36.14</v>
          </cell>
        </row>
        <row r="21">
          <cell r="G21">
            <v>197.31</v>
          </cell>
          <cell r="H21">
            <v>59.04</v>
          </cell>
          <cell r="L21">
            <v>35.99</v>
          </cell>
        </row>
        <row r="22">
          <cell r="G22">
            <v>193.39000000000001</v>
          </cell>
          <cell r="H22">
            <v>63</v>
          </cell>
          <cell r="L22">
            <v>35.82</v>
          </cell>
        </row>
        <row r="23">
          <cell r="G23">
            <v>185.81</v>
          </cell>
          <cell r="H23">
            <v>59.04</v>
          </cell>
          <cell r="L23">
            <v>36.41</v>
          </cell>
        </row>
        <row r="24">
          <cell r="G24">
            <v>188.5</v>
          </cell>
          <cell r="H24">
            <v>55.44</v>
          </cell>
          <cell r="L24">
            <v>37.22</v>
          </cell>
        </row>
        <row r="25">
          <cell r="G25">
            <v>161.43</v>
          </cell>
          <cell r="H25">
            <v>49.32</v>
          </cell>
          <cell r="L25">
            <v>38.72</v>
          </cell>
        </row>
        <row r="26">
          <cell r="G26">
            <v>128.53</v>
          </cell>
          <cell r="H26">
            <v>50.4</v>
          </cell>
          <cell r="L26">
            <v>36.95</v>
          </cell>
        </row>
        <row r="27">
          <cell r="G27">
            <v>111.82</v>
          </cell>
          <cell r="H27">
            <v>47.88</v>
          </cell>
          <cell r="L27">
            <v>37.22</v>
          </cell>
        </row>
        <row r="28">
          <cell r="G28">
            <v>124.19000000000001</v>
          </cell>
          <cell r="H28">
            <v>48.6</v>
          </cell>
          <cell r="L28">
            <v>32.87</v>
          </cell>
        </row>
        <row r="29">
          <cell r="G29">
            <v>117.86999999999999</v>
          </cell>
          <cell r="H29">
            <v>50.04</v>
          </cell>
          <cell r="L29">
            <v>31.82</v>
          </cell>
        </row>
        <row r="30">
          <cell r="G30">
            <v>98.66</v>
          </cell>
          <cell r="H30">
            <v>48.96</v>
          </cell>
          <cell r="L30">
            <v>31.73</v>
          </cell>
        </row>
        <row r="31">
          <cell r="G31">
            <v>35.03</v>
          </cell>
          <cell r="H31">
            <v>48.96</v>
          </cell>
          <cell r="L31">
            <v>31.1</v>
          </cell>
        </row>
      </sheetData>
      <sheetData sheetId="2">
        <row r="8">
          <cell r="C8">
            <v>200</v>
          </cell>
          <cell r="Q8">
            <v>413.76</v>
          </cell>
          <cell r="Z8">
            <v>24.00000000000002</v>
          </cell>
          <cell r="AJ8">
            <v>537.36</v>
          </cell>
          <cell r="AM8">
            <v>4.8</v>
          </cell>
          <cell r="BM8">
            <v>1699.6099999999894</v>
          </cell>
        </row>
        <row r="9">
          <cell r="C9">
            <v>200</v>
          </cell>
          <cell r="Q9">
            <v>366.24</v>
          </cell>
          <cell r="Z9">
            <v>35.999999999999964</v>
          </cell>
          <cell r="AJ9">
            <v>543.12</v>
          </cell>
          <cell r="AM9">
            <v>4.8</v>
          </cell>
          <cell r="BM9">
            <v>1675.1000000000267</v>
          </cell>
        </row>
        <row r="10">
          <cell r="C10">
            <v>200</v>
          </cell>
          <cell r="Q10">
            <v>359.52</v>
          </cell>
          <cell r="Z10">
            <v>48</v>
          </cell>
          <cell r="AJ10">
            <v>519.84</v>
          </cell>
          <cell r="AM10">
            <v>4.8</v>
          </cell>
          <cell r="BM10">
            <v>1663.9099999999887</v>
          </cell>
        </row>
        <row r="11">
          <cell r="C11">
            <v>200</v>
          </cell>
          <cell r="Q11">
            <v>355.92</v>
          </cell>
          <cell r="Z11">
            <v>48.00000000000004</v>
          </cell>
          <cell r="AJ11">
            <v>518.28</v>
          </cell>
          <cell r="AM11">
            <v>4.8</v>
          </cell>
          <cell r="BM11">
            <v>1647.2199999999884</v>
          </cell>
        </row>
        <row r="12">
          <cell r="C12">
            <v>220.0000000000017</v>
          </cell>
          <cell r="Q12">
            <v>335.28</v>
          </cell>
          <cell r="Z12">
            <v>36.00000000000003</v>
          </cell>
          <cell r="AJ12">
            <v>496.56</v>
          </cell>
          <cell r="AM12">
            <v>4.8</v>
          </cell>
          <cell r="BM12">
            <v>1606.279999999992</v>
          </cell>
        </row>
        <row r="13">
          <cell r="C13">
            <v>219.99999999999886</v>
          </cell>
          <cell r="Q13">
            <v>340.8</v>
          </cell>
          <cell r="Z13">
            <v>35.9999999999999</v>
          </cell>
          <cell r="AJ13">
            <v>495.96</v>
          </cell>
          <cell r="AM13">
            <v>4.8</v>
          </cell>
          <cell r="BM13">
            <v>1598.0100000000255</v>
          </cell>
        </row>
        <row r="14">
          <cell r="C14">
            <v>220.0000000000017</v>
          </cell>
          <cell r="Q14">
            <v>352.08</v>
          </cell>
          <cell r="Z14">
            <v>48</v>
          </cell>
          <cell r="AJ14">
            <v>505.44</v>
          </cell>
          <cell r="AM14">
            <v>4.8</v>
          </cell>
          <cell r="BM14">
            <v>1673.58</v>
          </cell>
        </row>
        <row r="15">
          <cell r="C15">
            <v>200</v>
          </cell>
          <cell r="Q15">
            <v>555.6</v>
          </cell>
          <cell r="Z15">
            <v>48</v>
          </cell>
          <cell r="AJ15">
            <v>521.04</v>
          </cell>
          <cell r="AM15">
            <v>433.92</v>
          </cell>
          <cell r="BM15">
            <v>2405.639999999998</v>
          </cell>
        </row>
        <row r="16">
          <cell r="C16">
            <v>259.99999999999943</v>
          </cell>
          <cell r="Q16">
            <v>751.92</v>
          </cell>
          <cell r="Z16">
            <v>48</v>
          </cell>
          <cell r="AJ16">
            <v>562.5600000000001</v>
          </cell>
          <cell r="AM16">
            <v>364.8</v>
          </cell>
          <cell r="BM16">
            <v>2760.4999999999795</v>
          </cell>
        </row>
        <row r="17">
          <cell r="C17">
            <v>240.00000000000057</v>
          </cell>
          <cell r="Q17">
            <v>779.52</v>
          </cell>
          <cell r="Z17">
            <v>48.00000000000004</v>
          </cell>
          <cell r="AJ17">
            <v>583.08</v>
          </cell>
          <cell r="AM17">
            <v>367.68</v>
          </cell>
          <cell r="BM17">
            <v>2882.5900000000197</v>
          </cell>
        </row>
        <row r="18">
          <cell r="C18">
            <v>339.9999999999977</v>
          </cell>
          <cell r="Q18">
            <v>757.68</v>
          </cell>
          <cell r="Z18">
            <v>48</v>
          </cell>
          <cell r="AJ18">
            <v>604.8</v>
          </cell>
          <cell r="AM18">
            <v>380.64</v>
          </cell>
          <cell r="BM18">
            <v>3108.5499999999847</v>
          </cell>
        </row>
        <row r="19">
          <cell r="C19">
            <v>260.0000000000023</v>
          </cell>
          <cell r="Q19">
            <v>756</v>
          </cell>
          <cell r="Z19">
            <v>24.00000000000002</v>
          </cell>
          <cell r="AJ19">
            <v>579.84</v>
          </cell>
          <cell r="AM19">
            <v>379.68</v>
          </cell>
          <cell r="BM19">
            <v>2917.020000000023</v>
          </cell>
        </row>
        <row r="20">
          <cell r="C20">
            <v>200</v>
          </cell>
          <cell r="Q20">
            <v>737.28</v>
          </cell>
          <cell r="Z20">
            <v>23.999999999999886</v>
          </cell>
          <cell r="AJ20">
            <v>580.32</v>
          </cell>
          <cell r="AM20">
            <v>379.68</v>
          </cell>
          <cell r="BM20">
            <v>2826.5499999999847</v>
          </cell>
        </row>
        <row r="21">
          <cell r="C21">
            <v>259.99999999999943</v>
          </cell>
          <cell r="Q21">
            <v>711.84</v>
          </cell>
          <cell r="Z21">
            <v>48.00000000000004</v>
          </cell>
          <cell r="AJ21">
            <v>554.04</v>
          </cell>
          <cell r="AM21">
            <v>384</v>
          </cell>
          <cell r="BM21">
            <v>2898.819999999984</v>
          </cell>
        </row>
        <row r="22">
          <cell r="C22">
            <v>279.9999999999983</v>
          </cell>
          <cell r="Q22">
            <v>704.16</v>
          </cell>
          <cell r="Z22">
            <v>48</v>
          </cell>
          <cell r="AJ22">
            <v>570</v>
          </cell>
          <cell r="AM22">
            <v>382.08</v>
          </cell>
          <cell r="BM22">
            <v>2867.280000000022</v>
          </cell>
        </row>
        <row r="23">
          <cell r="C23">
            <v>220.0000000000017</v>
          </cell>
          <cell r="Q23">
            <v>710.16</v>
          </cell>
          <cell r="Z23">
            <v>36</v>
          </cell>
          <cell r="AJ23">
            <v>632.64</v>
          </cell>
          <cell r="AM23">
            <v>351.84</v>
          </cell>
          <cell r="BM23">
            <v>2922.3499999999804</v>
          </cell>
        </row>
        <row r="24">
          <cell r="C24">
            <v>259.99999999999943</v>
          </cell>
          <cell r="Q24">
            <v>681.36</v>
          </cell>
          <cell r="Z24">
            <v>36</v>
          </cell>
          <cell r="AJ24">
            <v>602.64</v>
          </cell>
          <cell r="AM24">
            <v>38.4</v>
          </cell>
          <cell r="BM24">
            <v>2466.150000000013</v>
          </cell>
        </row>
        <row r="25">
          <cell r="C25">
            <v>219.99999999999886</v>
          </cell>
          <cell r="Q25">
            <v>666.96</v>
          </cell>
          <cell r="Z25">
            <v>24.00000000000002</v>
          </cell>
          <cell r="AJ25">
            <v>595.2</v>
          </cell>
          <cell r="AM25">
            <v>5.28</v>
          </cell>
          <cell r="BM25">
            <v>2225.599999999997</v>
          </cell>
        </row>
        <row r="26">
          <cell r="C26">
            <v>220.0000000000017</v>
          </cell>
          <cell r="Q26">
            <v>641.76</v>
          </cell>
          <cell r="Z26">
            <v>24.00000000000002</v>
          </cell>
          <cell r="AJ26">
            <v>590.88</v>
          </cell>
          <cell r="AM26">
            <v>5.28</v>
          </cell>
          <cell r="BM26">
            <v>2132.2900000000013</v>
          </cell>
        </row>
        <row r="27">
          <cell r="C27">
            <v>219.99999999999886</v>
          </cell>
          <cell r="Q27">
            <v>606.96</v>
          </cell>
          <cell r="Z27">
            <v>48</v>
          </cell>
          <cell r="AJ27">
            <v>597</v>
          </cell>
          <cell r="AM27">
            <v>5.28</v>
          </cell>
          <cell r="BM27">
            <v>2123.9299999999967</v>
          </cell>
        </row>
        <row r="28">
          <cell r="C28">
            <v>220.0000000000017</v>
          </cell>
          <cell r="Q28">
            <v>565.68</v>
          </cell>
          <cell r="Z28">
            <v>36</v>
          </cell>
          <cell r="AJ28">
            <v>553.44</v>
          </cell>
          <cell r="AM28">
            <v>6.24</v>
          </cell>
          <cell r="BM28">
            <v>2027.470000000001</v>
          </cell>
        </row>
        <row r="29">
          <cell r="C29">
            <v>219.99999999999886</v>
          </cell>
          <cell r="Q29">
            <v>555.12</v>
          </cell>
          <cell r="Z29">
            <v>24</v>
          </cell>
          <cell r="AJ29">
            <v>564.6</v>
          </cell>
          <cell r="AM29">
            <v>6.72</v>
          </cell>
          <cell r="BM29">
            <v>2013.1199999999872</v>
          </cell>
        </row>
        <row r="30">
          <cell r="C30">
            <v>219.99999999999886</v>
          </cell>
          <cell r="Q30">
            <v>553.92</v>
          </cell>
          <cell r="Z30">
            <v>48.00000000000004</v>
          </cell>
          <cell r="AJ30">
            <v>576</v>
          </cell>
          <cell r="AM30">
            <v>6.24</v>
          </cell>
          <cell r="BM30">
            <v>2027.1000000000258</v>
          </cell>
        </row>
        <row r="31">
          <cell r="C31">
            <v>200</v>
          </cell>
          <cell r="Q31">
            <v>527.28</v>
          </cell>
          <cell r="Z31">
            <v>48.00000000000004</v>
          </cell>
          <cell r="AJ31">
            <v>557.16</v>
          </cell>
          <cell r="AM31">
            <v>4.8</v>
          </cell>
          <cell r="BM31">
            <v>1860.2399999999893</v>
          </cell>
        </row>
        <row r="42">
          <cell r="L42">
            <v>143.99999999999906</v>
          </cell>
          <cell r="T42">
            <v>159.21</v>
          </cell>
          <cell r="AK42">
            <v>40.56</v>
          </cell>
          <cell r="AS42">
            <v>19.2000000000003</v>
          </cell>
        </row>
        <row r="43">
          <cell r="L43">
            <v>132.00000000000145</v>
          </cell>
          <cell r="T43">
            <v>169.41</v>
          </cell>
          <cell r="AK43">
            <v>40.8</v>
          </cell>
          <cell r="AS43">
            <v>24.800000000000217</v>
          </cell>
        </row>
        <row r="44">
          <cell r="L44">
            <v>149.99999999999872</v>
          </cell>
          <cell r="T44">
            <v>167.73</v>
          </cell>
          <cell r="AK44">
            <v>40.56</v>
          </cell>
          <cell r="AS44">
            <v>18.79999999999999</v>
          </cell>
        </row>
        <row r="45">
          <cell r="L45">
            <v>137.99999999999983</v>
          </cell>
          <cell r="T45">
            <v>168.54</v>
          </cell>
          <cell r="AK45">
            <v>40.8</v>
          </cell>
          <cell r="AS45">
            <v>15.799999999999628</v>
          </cell>
        </row>
        <row r="46">
          <cell r="L46">
            <v>156.00000000000009</v>
          </cell>
          <cell r="T46">
            <v>157.65</v>
          </cell>
          <cell r="AK46">
            <v>40.56</v>
          </cell>
          <cell r="AS46">
            <v>9.800000000000537</v>
          </cell>
        </row>
        <row r="47">
          <cell r="L47">
            <v>120.00000000000043</v>
          </cell>
          <cell r="T47">
            <v>160.29</v>
          </cell>
          <cell r="AK47">
            <v>40.8</v>
          </cell>
          <cell r="AS47">
            <v>28.799999999999315</v>
          </cell>
        </row>
        <row r="48">
          <cell r="L48">
            <v>150.00000000000043</v>
          </cell>
          <cell r="T48">
            <v>154.77</v>
          </cell>
          <cell r="AK48">
            <v>40.32</v>
          </cell>
          <cell r="AS48">
            <v>42.0000000000001</v>
          </cell>
        </row>
        <row r="49">
          <cell r="L49">
            <v>131.99999999999974</v>
          </cell>
          <cell r="T49">
            <v>157.53</v>
          </cell>
          <cell r="AK49">
            <v>40.32</v>
          </cell>
          <cell r="AS49">
            <v>58.0000000000004</v>
          </cell>
        </row>
        <row r="50">
          <cell r="L50">
            <v>150.00000000000085</v>
          </cell>
          <cell r="T50">
            <v>194.97</v>
          </cell>
          <cell r="AK50">
            <v>40.32</v>
          </cell>
          <cell r="AS50">
            <v>58.000000000000185</v>
          </cell>
        </row>
        <row r="51">
          <cell r="L51">
            <v>179.99999999999872</v>
          </cell>
          <cell r="T51">
            <v>233.97</v>
          </cell>
          <cell r="AK51">
            <v>40.080000000000005</v>
          </cell>
          <cell r="AS51">
            <v>53.99999999999963</v>
          </cell>
        </row>
        <row r="52">
          <cell r="L52">
            <v>198.00000000000026</v>
          </cell>
          <cell r="T52">
            <v>248.52</v>
          </cell>
          <cell r="AK52">
            <v>40.32</v>
          </cell>
          <cell r="AS52">
            <v>59.99999999999993</v>
          </cell>
        </row>
        <row r="53">
          <cell r="L53">
            <v>180.00000000000043</v>
          </cell>
          <cell r="T53">
            <v>245.37</v>
          </cell>
          <cell r="AK53">
            <v>40.32</v>
          </cell>
          <cell r="AS53">
            <v>59.99999999999993</v>
          </cell>
        </row>
        <row r="54">
          <cell r="L54">
            <v>161.9999999999989</v>
          </cell>
          <cell r="T54">
            <v>233.97</v>
          </cell>
          <cell r="AK54">
            <v>40.56</v>
          </cell>
          <cell r="AS54">
            <v>43.999999999999986</v>
          </cell>
        </row>
        <row r="55">
          <cell r="L55">
            <v>180</v>
          </cell>
          <cell r="T55">
            <v>239.73</v>
          </cell>
          <cell r="AK55">
            <v>40.56</v>
          </cell>
          <cell r="AS55">
            <v>66.00000000000001</v>
          </cell>
        </row>
        <row r="56">
          <cell r="L56">
            <v>132.00000000000102</v>
          </cell>
          <cell r="T56">
            <v>242.28</v>
          </cell>
          <cell r="AK56">
            <v>40.32</v>
          </cell>
          <cell r="AS56">
            <v>50.00000000000007</v>
          </cell>
        </row>
        <row r="57">
          <cell r="L57">
            <v>258.0000000000002</v>
          </cell>
          <cell r="T57">
            <v>239.73</v>
          </cell>
          <cell r="AK57">
            <v>40.56</v>
          </cell>
          <cell r="AS57">
            <v>56.000000000000156</v>
          </cell>
        </row>
        <row r="58">
          <cell r="L58">
            <v>186.00000000000009</v>
          </cell>
          <cell r="T58">
            <v>241.29</v>
          </cell>
          <cell r="AK58">
            <v>40.56</v>
          </cell>
          <cell r="AS58">
            <v>47.99999999999976</v>
          </cell>
        </row>
        <row r="59">
          <cell r="L59">
            <v>161.9999999999989</v>
          </cell>
          <cell r="T59">
            <v>220.77</v>
          </cell>
          <cell r="AK59">
            <v>40.56</v>
          </cell>
          <cell r="AS59">
            <v>41.999999999999886</v>
          </cell>
        </row>
        <row r="60">
          <cell r="L60">
            <v>138.0000000000011</v>
          </cell>
          <cell r="T60">
            <v>209.13</v>
          </cell>
          <cell r="AK60">
            <v>40.800000000000004</v>
          </cell>
          <cell r="AS60">
            <v>32.000000000000455</v>
          </cell>
        </row>
        <row r="61">
          <cell r="L61">
            <v>155.99999999999923</v>
          </cell>
          <cell r="T61">
            <v>194.52</v>
          </cell>
          <cell r="AK61">
            <v>40.56</v>
          </cell>
          <cell r="AS61">
            <v>35.99999999999959</v>
          </cell>
        </row>
        <row r="62">
          <cell r="L62">
            <v>150.00000000000043</v>
          </cell>
          <cell r="T62">
            <v>193.29</v>
          </cell>
          <cell r="AK62">
            <v>40.56</v>
          </cell>
          <cell r="AS62">
            <v>32.000000000000455</v>
          </cell>
        </row>
        <row r="63">
          <cell r="L63">
            <v>155.99999999999923</v>
          </cell>
          <cell r="T63">
            <v>183.42000000000002</v>
          </cell>
          <cell r="AK63">
            <v>40.800000000000004</v>
          </cell>
          <cell r="AS63">
            <v>31.999999999999815</v>
          </cell>
        </row>
        <row r="64">
          <cell r="L64">
            <v>156.0000000000005</v>
          </cell>
          <cell r="T64">
            <v>177.35999999999999</v>
          </cell>
          <cell r="AK64">
            <v>40.32</v>
          </cell>
          <cell r="AS64">
            <v>26.19999999999969</v>
          </cell>
        </row>
        <row r="65">
          <cell r="L65">
            <v>143.99999999999991</v>
          </cell>
          <cell r="T65">
            <v>169.14000000000001</v>
          </cell>
          <cell r="AK65">
            <v>39.36</v>
          </cell>
          <cell r="AS65">
            <v>22.60000000000055</v>
          </cell>
        </row>
      </sheetData>
      <sheetData sheetId="3">
        <row r="8">
          <cell r="D8">
            <v>133.01999999999998</v>
          </cell>
          <cell r="G8">
            <v>77.36</v>
          </cell>
        </row>
        <row r="9">
          <cell r="D9">
            <v>131.4</v>
          </cell>
          <cell r="G9">
            <v>76.56</v>
          </cell>
        </row>
        <row r="10">
          <cell r="D10">
            <v>130.5</v>
          </cell>
          <cell r="G10">
            <v>78.4</v>
          </cell>
        </row>
        <row r="11">
          <cell r="D11">
            <v>128.28</v>
          </cell>
          <cell r="G11">
            <v>79.84</v>
          </cell>
        </row>
        <row r="12">
          <cell r="D12">
            <v>129.9</v>
          </cell>
          <cell r="G12">
            <v>78.56</v>
          </cell>
        </row>
        <row r="13">
          <cell r="D13">
            <v>130.5</v>
          </cell>
          <cell r="G13">
            <v>76.72</v>
          </cell>
        </row>
        <row r="14">
          <cell r="D14">
            <v>132.12</v>
          </cell>
          <cell r="G14">
            <v>76.84</v>
          </cell>
        </row>
        <row r="15">
          <cell r="D15">
            <v>147.66</v>
          </cell>
          <cell r="G15">
            <v>77.32</v>
          </cell>
        </row>
        <row r="16">
          <cell r="D16">
            <v>173.76</v>
          </cell>
          <cell r="G16">
            <v>77.52</v>
          </cell>
        </row>
        <row r="17">
          <cell r="D17">
            <v>191.94</v>
          </cell>
          <cell r="G17">
            <v>94</v>
          </cell>
        </row>
        <row r="18">
          <cell r="D18">
            <v>206.7</v>
          </cell>
          <cell r="G18">
            <v>105.4</v>
          </cell>
        </row>
        <row r="19">
          <cell r="D19">
            <v>210.96</v>
          </cell>
          <cell r="G19">
            <v>101.68</v>
          </cell>
        </row>
        <row r="20">
          <cell r="D20">
            <v>203.16</v>
          </cell>
          <cell r="G20">
            <v>98.72</v>
          </cell>
        </row>
        <row r="21">
          <cell r="D21">
            <v>192.95999999999998</v>
          </cell>
          <cell r="G21">
            <v>100.96</v>
          </cell>
        </row>
        <row r="22">
          <cell r="D22">
            <v>186.54000000000002</v>
          </cell>
          <cell r="G22">
            <v>100.4</v>
          </cell>
        </row>
        <row r="23">
          <cell r="D23">
            <v>189.18</v>
          </cell>
          <cell r="G23">
            <v>98.8</v>
          </cell>
        </row>
        <row r="24">
          <cell r="D24">
            <v>184.5</v>
          </cell>
          <cell r="G24">
            <v>98.8</v>
          </cell>
        </row>
        <row r="25">
          <cell r="D25">
            <v>173.7</v>
          </cell>
          <cell r="G25">
            <v>95.56</v>
          </cell>
        </row>
        <row r="26">
          <cell r="D26">
            <v>159.06</v>
          </cell>
          <cell r="G26">
            <v>94.76</v>
          </cell>
        </row>
        <row r="27">
          <cell r="D27">
            <v>161.34</v>
          </cell>
          <cell r="G27">
            <v>93.36</v>
          </cell>
        </row>
        <row r="28">
          <cell r="D28">
            <v>159.48</v>
          </cell>
          <cell r="G28">
            <v>96.84</v>
          </cell>
        </row>
        <row r="29">
          <cell r="D29">
            <v>156.42000000000002</v>
          </cell>
          <cell r="G29">
            <v>88.8</v>
          </cell>
        </row>
        <row r="30">
          <cell r="D30">
            <v>153.89999999999998</v>
          </cell>
          <cell r="G30">
            <v>78.12</v>
          </cell>
        </row>
        <row r="31">
          <cell r="D31">
            <v>147.12</v>
          </cell>
          <cell r="G31">
            <v>85.36</v>
          </cell>
        </row>
      </sheetData>
      <sheetData sheetId="4">
        <row r="8">
          <cell r="G8">
            <v>116.91</v>
          </cell>
        </row>
        <row r="9">
          <cell r="G9">
            <v>97.27</v>
          </cell>
        </row>
        <row r="10">
          <cell r="G10">
            <v>93.92999999999999</v>
          </cell>
        </row>
        <row r="11">
          <cell r="G11">
            <v>97.86</v>
          </cell>
        </row>
        <row r="12">
          <cell r="G12">
            <v>92.48</v>
          </cell>
        </row>
        <row r="13">
          <cell r="G13">
            <v>94.52000000000001</v>
          </cell>
        </row>
        <row r="14">
          <cell r="G14">
            <v>93.27</v>
          </cell>
        </row>
        <row r="15">
          <cell r="G15">
            <v>103.30999999999999</v>
          </cell>
        </row>
        <row r="16">
          <cell r="G16">
            <v>124.33</v>
          </cell>
        </row>
        <row r="17">
          <cell r="G17">
            <v>127.47</v>
          </cell>
        </row>
        <row r="18">
          <cell r="G18">
            <v>125.52000000000001</v>
          </cell>
        </row>
        <row r="19">
          <cell r="G19">
            <v>108.17</v>
          </cell>
        </row>
        <row r="20">
          <cell r="G20">
            <v>104.56</v>
          </cell>
        </row>
        <row r="21">
          <cell r="G21">
            <v>112.49000000000001</v>
          </cell>
        </row>
        <row r="22">
          <cell r="G22">
            <v>125.33</v>
          </cell>
        </row>
        <row r="23">
          <cell r="G23">
            <v>142.66000000000003</v>
          </cell>
        </row>
        <row r="24">
          <cell r="G24">
            <v>157.44</v>
          </cell>
        </row>
        <row r="25">
          <cell r="G25">
            <v>147.35000000000002</v>
          </cell>
        </row>
        <row r="26">
          <cell r="G26">
            <v>141.35000000000002</v>
          </cell>
        </row>
        <row r="27">
          <cell r="G27">
            <v>148.96999999999997</v>
          </cell>
        </row>
        <row r="28">
          <cell r="G28">
            <v>143.81</v>
          </cell>
        </row>
        <row r="29">
          <cell r="G29">
            <v>136.14000000000001</v>
          </cell>
        </row>
        <row r="30">
          <cell r="G30">
            <v>127.75999999999999</v>
          </cell>
        </row>
        <row r="31">
          <cell r="G31">
            <v>143.8</v>
          </cell>
        </row>
      </sheetData>
      <sheetData sheetId="5">
        <row r="40">
          <cell r="F40">
            <v>364.49</v>
          </cell>
          <cell r="M40">
            <v>398.46000000000004</v>
          </cell>
        </row>
        <row r="41">
          <cell r="F41">
            <v>372.18</v>
          </cell>
          <cell r="M41">
            <v>395.96000000000004</v>
          </cell>
        </row>
        <row r="42">
          <cell r="F42">
            <v>375.86</v>
          </cell>
          <cell r="M42">
            <v>395.16</v>
          </cell>
        </row>
        <row r="43">
          <cell r="F43">
            <v>381.48</v>
          </cell>
          <cell r="M43">
            <v>393.72999999999996</v>
          </cell>
        </row>
        <row r="44">
          <cell r="F44">
            <v>369.35</v>
          </cell>
          <cell r="M44">
            <v>382.1</v>
          </cell>
        </row>
        <row r="45">
          <cell r="F45">
            <v>368.8</v>
          </cell>
          <cell r="M45">
            <v>377.88</v>
          </cell>
        </row>
        <row r="46">
          <cell r="F46">
            <v>366.9</v>
          </cell>
          <cell r="M46">
            <v>376.97999999999996</v>
          </cell>
        </row>
        <row r="47">
          <cell r="F47">
            <v>416.28999999999996</v>
          </cell>
          <cell r="M47">
            <v>392.25999999999993</v>
          </cell>
        </row>
        <row r="48">
          <cell r="F48">
            <v>469.45</v>
          </cell>
          <cell r="M48">
            <v>411.05999999999995</v>
          </cell>
        </row>
        <row r="49">
          <cell r="F49">
            <v>466.72</v>
          </cell>
          <cell r="M49">
            <v>400.2099999999999</v>
          </cell>
        </row>
        <row r="50">
          <cell r="F50">
            <v>498</v>
          </cell>
          <cell r="M50">
            <v>398.03</v>
          </cell>
        </row>
        <row r="51">
          <cell r="F51">
            <v>485.56</v>
          </cell>
          <cell r="M51">
            <v>413.03</v>
          </cell>
        </row>
        <row r="52">
          <cell r="F52">
            <v>428.92999999999995</v>
          </cell>
          <cell r="M52">
            <v>402.89</v>
          </cell>
        </row>
        <row r="53">
          <cell r="F53">
            <v>367.09999999999997</v>
          </cell>
          <cell r="M53">
            <v>399.62</v>
          </cell>
        </row>
        <row r="54">
          <cell r="F54">
            <v>422.87</v>
          </cell>
          <cell r="M54">
            <v>394.72</v>
          </cell>
        </row>
        <row r="55">
          <cell r="F55">
            <v>421.0400000000001</v>
          </cell>
          <cell r="M55">
            <v>389.81000000000006</v>
          </cell>
        </row>
        <row r="56">
          <cell r="F56">
            <v>403.05000000000007</v>
          </cell>
          <cell r="M56">
            <v>389.57000000000005</v>
          </cell>
        </row>
        <row r="57">
          <cell r="F57">
            <v>404.58000000000004</v>
          </cell>
          <cell r="M57">
            <v>374.21</v>
          </cell>
        </row>
        <row r="58">
          <cell r="F58">
            <v>408.72999999999996</v>
          </cell>
          <cell r="M58">
            <v>371.19</v>
          </cell>
        </row>
        <row r="59">
          <cell r="F59">
            <v>407.66</v>
          </cell>
          <cell r="M59">
            <v>367.8400000000001</v>
          </cell>
        </row>
        <row r="60">
          <cell r="F60">
            <v>399.99</v>
          </cell>
          <cell r="M60">
            <v>363.78</v>
          </cell>
        </row>
        <row r="61">
          <cell r="F61">
            <v>393.72999999999996</v>
          </cell>
          <cell r="M61">
            <v>360.72</v>
          </cell>
        </row>
        <row r="62">
          <cell r="F62">
            <v>373.3</v>
          </cell>
          <cell r="M62">
            <v>354.57000000000005</v>
          </cell>
        </row>
        <row r="63">
          <cell r="F63">
            <v>360.76</v>
          </cell>
          <cell r="M63">
            <v>354.81000000000006</v>
          </cell>
        </row>
      </sheetData>
      <sheetData sheetId="6">
        <row r="7">
          <cell r="G7">
            <v>4275.6</v>
          </cell>
          <cell r="L7">
            <v>3507.3599999999997</v>
          </cell>
          <cell r="M7">
            <v>183.6</v>
          </cell>
          <cell r="N7">
            <v>104.4</v>
          </cell>
          <cell r="R7">
            <v>883.2</v>
          </cell>
          <cell r="X7">
            <v>629.52</v>
          </cell>
        </row>
        <row r="8">
          <cell r="G8">
            <v>4227.6</v>
          </cell>
          <cell r="L8">
            <v>3457.6800000000003</v>
          </cell>
          <cell r="M8">
            <v>163.68</v>
          </cell>
          <cell r="N8">
            <v>104.4</v>
          </cell>
          <cell r="R8">
            <v>904.8</v>
          </cell>
          <cell r="X8">
            <v>630.9599999999999</v>
          </cell>
        </row>
        <row r="9">
          <cell r="G9">
            <v>4141.2</v>
          </cell>
          <cell r="L9">
            <v>3449.52</v>
          </cell>
          <cell r="M9">
            <v>160.8</v>
          </cell>
          <cell r="N9">
            <v>104.88</v>
          </cell>
          <cell r="R9">
            <v>894</v>
          </cell>
          <cell r="X9">
            <v>634.08</v>
          </cell>
        </row>
        <row r="10">
          <cell r="G10">
            <v>4048.8</v>
          </cell>
          <cell r="L10">
            <v>3474.48</v>
          </cell>
          <cell r="M10">
            <v>165.6</v>
          </cell>
          <cell r="N10">
            <v>110.64</v>
          </cell>
          <cell r="R10">
            <v>897.5999999999999</v>
          </cell>
          <cell r="X10">
            <v>650.64</v>
          </cell>
        </row>
        <row r="11">
          <cell r="G11">
            <v>4123.2</v>
          </cell>
          <cell r="L11">
            <v>3448.3199999999997</v>
          </cell>
          <cell r="M11">
            <v>158.64</v>
          </cell>
          <cell r="N11">
            <v>107.28</v>
          </cell>
          <cell r="R11">
            <v>915.6</v>
          </cell>
          <cell r="X11">
            <v>643.68</v>
          </cell>
        </row>
        <row r="12">
          <cell r="G12">
            <v>4118.4</v>
          </cell>
          <cell r="L12">
            <v>3289.44</v>
          </cell>
          <cell r="M12">
            <v>160.8</v>
          </cell>
          <cell r="N12">
            <v>105.36</v>
          </cell>
          <cell r="R12">
            <v>871.2</v>
          </cell>
          <cell r="X12">
            <v>562.5600000000001</v>
          </cell>
        </row>
        <row r="13">
          <cell r="G13">
            <v>4108.8</v>
          </cell>
          <cell r="L13">
            <v>2939.04</v>
          </cell>
          <cell r="M13">
            <v>158.4</v>
          </cell>
          <cell r="N13">
            <v>99.12</v>
          </cell>
          <cell r="R13">
            <v>817.2</v>
          </cell>
          <cell r="X13">
            <v>399.12</v>
          </cell>
        </row>
        <row r="14">
          <cell r="G14">
            <v>4461.6</v>
          </cell>
          <cell r="L14">
            <v>3808.5599999999995</v>
          </cell>
          <cell r="M14">
            <v>169.92</v>
          </cell>
          <cell r="N14">
            <v>102.72</v>
          </cell>
          <cell r="R14">
            <v>942</v>
          </cell>
          <cell r="X14">
            <v>614.4</v>
          </cell>
        </row>
        <row r="15">
          <cell r="G15">
            <v>4612.799999999999</v>
          </cell>
          <cell r="L15">
            <v>4253.04</v>
          </cell>
          <cell r="M15">
            <v>189.36</v>
          </cell>
          <cell r="N15">
            <v>95.52</v>
          </cell>
          <cell r="R15">
            <v>949.2</v>
          </cell>
          <cell r="X15">
            <v>731.04</v>
          </cell>
        </row>
        <row r="16">
          <cell r="G16">
            <v>4653.6</v>
          </cell>
          <cell r="L16">
            <v>4308.24</v>
          </cell>
          <cell r="M16">
            <v>190.32</v>
          </cell>
          <cell r="N16">
            <v>102.24</v>
          </cell>
          <cell r="R16">
            <v>945.6</v>
          </cell>
          <cell r="X16">
            <v>742.8</v>
          </cell>
        </row>
        <row r="17">
          <cell r="G17">
            <v>4723.2</v>
          </cell>
          <cell r="L17">
            <v>4460.4</v>
          </cell>
          <cell r="M17">
            <v>194.16</v>
          </cell>
          <cell r="N17">
            <v>103.92</v>
          </cell>
          <cell r="R17">
            <v>981.6</v>
          </cell>
          <cell r="X17">
            <v>831.36</v>
          </cell>
        </row>
        <row r="18">
          <cell r="G18">
            <v>4690.8</v>
          </cell>
          <cell r="L18">
            <v>4409.04</v>
          </cell>
          <cell r="M18">
            <v>174.72</v>
          </cell>
          <cell r="N18">
            <v>78.24</v>
          </cell>
          <cell r="R18">
            <v>1029.6</v>
          </cell>
          <cell r="X18">
            <v>746.88</v>
          </cell>
        </row>
        <row r="19">
          <cell r="G19">
            <v>4908</v>
          </cell>
          <cell r="L19">
            <v>4181.04</v>
          </cell>
          <cell r="M19">
            <v>160.8</v>
          </cell>
          <cell r="N19">
            <v>73.44</v>
          </cell>
          <cell r="R19">
            <v>1064.4</v>
          </cell>
          <cell r="X19">
            <v>625.6800000000001</v>
          </cell>
        </row>
        <row r="20">
          <cell r="G20">
            <v>4819.2</v>
          </cell>
          <cell r="L20">
            <v>4170.72</v>
          </cell>
          <cell r="M20">
            <v>167.52</v>
          </cell>
          <cell r="N20">
            <v>84.72</v>
          </cell>
          <cell r="R20">
            <v>1115.6</v>
          </cell>
          <cell r="X20">
            <v>584.4</v>
          </cell>
        </row>
        <row r="21">
          <cell r="G21">
            <v>4758</v>
          </cell>
          <cell r="L21">
            <v>4249.92</v>
          </cell>
          <cell r="M21">
            <v>188.4</v>
          </cell>
          <cell r="N21">
            <v>111.6</v>
          </cell>
          <cell r="R21">
            <v>1046.4</v>
          </cell>
          <cell r="X21">
            <v>606.96</v>
          </cell>
        </row>
        <row r="22">
          <cell r="G22">
            <v>4654.799999999999</v>
          </cell>
          <cell r="L22">
            <v>4186.08</v>
          </cell>
          <cell r="M22">
            <v>212.64</v>
          </cell>
          <cell r="N22">
            <v>116.64</v>
          </cell>
          <cell r="R22">
            <v>991.2</v>
          </cell>
          <cell r="X22">
            <v>594</v>
          </cell>
        </row>
        <row r="23">
          <cell r="G23">
            <v>4825.2</v>
          </cell>
          <cell r="L23">
            <v>3779.04</v>
          </cell>
          <cell r="M23">
            <v>228.48</v>
          </cell>
          <cell r="N23">
            <v>115.2</v>
          </cell>
          <cell r="R23">
            <v>1094.4</v>
          </cell>
          <cell r="X23">
            <v>512.64</v>
          </cell>
        </row>
        <row r="24">
          <cell r="G24">
            <v>4711.200000000001</v>
          </cell>
          <cell r="L24">
            <v>3615.6</v>
          </cell>
          <cell r="M24">
            <v>238.56</v>
          </cell>
          <cell r="N24">
            <v>126.24</v>
          </cell>
          <cell r="R24">
            <v>1083.6000000000001</v>
          </cell>
          <cell r="X24">
            <v>491.76</v>
          </cell>
        </row>
        <row r="25">
          <cell r="G25">
            <v>4586.4</v>
          </cell>
          <cell r="L25">
            <v>3459.3599999999997</v>
          </cell>
          <cell r="M25">
            <v>204.48</v>
          </cell>
          <cell r="N25">
            <v>115.68</v>
          </cell>
          <cell r="R25">
            <v>1024.8</v>
          </cell>
          <cell r="X25">
            <v>479.52</v>
          </cell>
        </row>
        <row r="26">
          <cell r="G26">
            <v>4434</v>
          </cell>
          <cell r="L26">
            <v>3366.24</v>
          </cell>
          <cell r="M26">
            <v>211.92</v>
          </cell>
          <cell r="N26">
            <v>123.12</v>
          </cell>
          <cell r="R26">
            <v>920.3999999999999</v>
          </cell>
          <cell r="X26">
            <v>444.48</v>
          </cell>
        </row>
        <row r="27">
          <cell r="G27">
            <v>4426.8</v>
          </cell>
          <cell r="L27">
            <v>3219.36</v>
          </cell>
          <cell r="M27">
            <v>206.4</v>
          </cell>
          <cell r="N27">
            <v>120.72</v>
          </cell>
          <cell r="R27">
            <v>948</v>
          </cell>
          <cell r="X27">
            <v>409.68</v>
          </cell>
        </row>
        <row r="28">
          <cell r="G28">
            <v>4416</v>
          </cell>
          <cell r="L28">
            <v>3390.96</v>
          </cell>
          <cell r="M28">
            <v>199.2</v>
          </cell>
          <cell r="N28">
            <v>115.2</v>
          </cell>
          <cell r="R28">
            <v>946.8</v>
          </cell>
          <cell r="X28">
            <v>537.6</v>
          </cell>
        </row>
        <row r="29">
          <cell r="G29">
            <v>4569.6</v>
          </cell>
          <cell r="L29">
            <v>3614.6400000000003</v>
          </cell>
          <cell r="M29">
            <v>191.28</v>
          </cell>
          <cell r="N29">
            <v>114.72</v>
          </cell>
          <cell r="R29">
            <v>1005.5999999999999</v>
          </cell>
          <cell r="X29">
            <v>664.3199999999999</v>
          </cell>
        </row>
        <row r="30">
          <cell r="G30">
            <v>4497.6</v>
          </cell>
          <cell r="L30">
            <v>3501.12</v>
          </cell>
          <cell r="M30">
            <v>208.08</v>
          </cell>
          <cell r="N30">
            <v>122.4</v>
          </cell>
          <cell r="R30">
            <v>1005.6</v>
          </cell>
          <cell r="X30">
            <v>624.72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5"/>
  <sheetViews>
    <sheetView view="pageBreakPreview" zoomScale="60" zoomScaleNormal="60" zoomScalePageLayoutView="0" workbookViewId="0" topLeftCell="A1">
      <selection activeCell="A1" sqref="A1:AD46"/>
    </sheetView>
  </sheetViews>
  <sheetFormatPr defaultColWidth="9.140625" defaultRowHeight="12.75"/>
  <cols>
    <col min="1" max="1" width="26.7109375" style="0" customWidth="1"/>
    <col min="2" max="2" width="7.28125" style="0" customWidth="1"/>
    <col min="3" max="3" width="10.140625" style="0" customWidth="1"/>
    <col min="4" max="5" width="8.421875" style="0" customWidth="1"/>
    <col min="6" max="6" width="8.00390625" style="0" customWidth="1"/>
    <col min="7" max="7" width="6.57421875" style="0" customWidth="1"/>
    <col min="8" max="8" width="8.140625" style="0" customWidth="1"/>
    <col min="9" max="9" width="8.28125" style="0" customWidth="1"/>
    <col min="10" max="10" width="7.7109375" style="0" customWidth="1"/>
    <col min="11" max="11" width="8.00390625" style="0" customWidth="1"/>
    <col min="12" max="12" width="7.7109375" style="0" customWidth="1"/>
    <col min="13" max="13" width="8.00390625" style="0" customWidth="1"/>
    <col min="14" max="14" width="8.8515625" style="0" customWidth="1"/>
    <col min="15" max="15" width="7.7109375" style="0" customWidth="1"/>
    <col min="16" max="16" width="8.421875" style="0" customWidth="1"/>
    <col min="17" max="17" width="8.8515625" style="0" customWidth="1"/>
    <col min="18" max="18" width="7.7109375" style="0" customWidth="1"/>
    <col min="19" max="19" width="8.421875" style="0" customWidth="1"/>
    <col min="20" max="20" width="7.421875" style="0" customWidth="1"/>
    <col min="21" max="21" width="7.7109375" style="0" customWidth="1"/>
    <col min="22" max="22" width="7.421875" style="0" customWidth="1"/>
    <col min="23" max="23" width="8.28125" style="0" customWidth="1"/>
    <col min="24" max="24" width="7.421875" style="0" customWidth="1"/>
    <col min="25" max="25" width="7.8515625" style="0" customWidth="1"/>
    <col min="26" max="26" width="8.57421875" style="0" customWidth="1"/>
    <col min="27" max="27" width="9.57421875" style="0" bestFit="1" customWidth="1"/>
    <col min="28" max="28" width="10.00390625" style="0" customWidth="1"/>
    <col min="29" max="29" width="10.00390625" style="0" hidden="1" customWidth="1"/>
    <col min="30" max="30" width="8.140625" style="0" customWidth="1"/>
    <col min="31" max="31" width="10.7109375" style="2" hidden="1" customWidth="1"/>
    <col min="32" max="32" width="10.421875" style="2" hidden="1" customWidth="1"/>
    <col min="33" max="35" width="9.140625" style="2" customWidth="1"/>
  </cols>
  <sheetData>
    <row r="1" spans="1:34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E1" s="3"/>
      <c r="AF1" s="3"/>
      <c r="AG1" s="3"/>
      <c r="AH1" s="3"/>
    </row>
    <row r="2" spans="1:34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E2" s="3"/>
      <c r="AF2" s="3"/>
      <c r="AG2" s="3"/>
      <c r="AH2" s="3"/>
    </row>
    <row r="3" spans="1:34" ht="31.5" customHeight="1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3"/>
      <c r="AF3" s="3"/>
      <c r="AG3" s="3"/>
      <c r="AH3" s="3"/>
    </row>
    <row r="4" spans="1:34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E4" s="3"/>
      <c r="AF4" s="3"/>
      <c r="AG4" s="3"/>
      <c r="AH4" s="3"/>
    </row>
    <row r="5" spans="1:34" ht="13.5" customHeight="1">
      <c r="A5" s="39"/>
      <c r="B5" s="39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E5" s="3"/>
      <c r="AF5" s="3"/>
      <c r="AG5" s="3"/>
      <c r="AH5" s="3"/>
    </row>
    <row r="6" spans="1:34" ht="15.75" customHeight="1" hidden="1">
      <c r="A6" s="39"/>
      <c r="B6" s="39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3"/>
      <c r="AB6" s="39"/>
      <c r="AE6" s="3"/>
      <c r="AF6" s="3"/>
      <c r="AG6" s="3"/>
      <c r="AH6" s="3"/>
    </row>
    <row r="7" spans="1:34" ht="28.5" customHeight="1">
      <c r="A7" s="40" t="s">
        <v>56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3"/>
      <c r="AF7" s="3"/>
      <c r="AG7" s="3"/>
      <c r="AH7" s="3"/>
    </row>
    <row r="8" spans="1:34" ht="26.25" thickBot="1">
      <c r="A8" s="39"/>
      <c r="B8" s="39"/>
      <c r="C8" s="4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E8" s="3"/>
      <c r="AF8" s="3"/>
      <c r="AG8" s="3"/>
      <c r="AH8" s="3"/>
    </row>
    <row r="9" spans="1:34" ht="15.75" thickBot="1">
      <c r="A9" s="45"/>
      <c r="B9" s="46"/>
      <c r="C9" s="47">
        <v>1</v>
      </c>
      <c r="D9" s="47">
        <v>2</v>
      </c>
      <c r="E9" s="47">
        <v>3</v>
      </c>
      <c r="F9" s="47">
        <v>4</v>
      </c>
      <c r="G9" s="47">
        <v>5</v>
      </c>
      <c r="H9" s="47">
        <v>6</v>
      </c>
      <c r="I9" s="47">
        <v>7</v>
      </c>
      <c r="J9" s="47">
        <v>8</v>
      </c>
      <c r="K9" s="47">
        <v>9</v>
      </c>
      <c r="L9" s="47">
        <v>10</v>
      </c>
      <c r="M9" s="47">
        <v>11</v>
      </c>
      <c r="N9" s="47">
        <v>12</v>
      </c>
      <c r="O9" s="47">
        <v>13</v>
      </c>
      <c r="P9" s="47">
        <v>14</v>
      </c>
      <c r="Q9" s="47">
        <v>15</v>
      </c>
      <c r="R9" s="47">
        <v>16</v>
      </c>
      <c r="S9" s="47">
        <v>17</v>
      </c>
      <c r="T9" s="47">
        <v>18</v>
      </c>
      <c r="U9" s="47">
        <v>19</v>
      </c>
      <c r="V9" s="47">
        <v>20</v>
      </c>
      <c r="W9" s="47">
        <v>21</v>
      </c>
      <c r="X9" s="47">
        <v>22</v>
      </c>
      <c r="Y9" s="47">
        <v>23</v>
      </c>
      <c r="Z9" s="47">
        <v>24</v>
      </c>
      <c r="AA9" s="47" t="s">
        <v>0</v>
      </c>
      <c r="AB9" s="48" t="s">
        <v>1</v>
      </c>
      <c r="AC9" s="49" t="s">
        <v>24</v>
      </c>
      <c r="AD9" s="50" t="s">
        <v>25</v>
      </c>
      <c r="AE9" s="19" t="s">
        <v>50</v>
      </c>
      <c r="AF9" s="13" t="s">
        <v>51</v>
      </c>
      <c r="AG9" s="7"/>
      <c r="AH9" s="7"/>
    </row>
    <row r="10" spans="1:34" ht="15">
      <c r="A10" s="51" t="s">
        <v>2</v>
      </c>
      <c r="B10" s="52" t="s">
        <v>3</v>
      </c>
      <c r="C10" s="53">
        <f>'[1]пост.ПС'!G7</f>
        <v>4275.6</v>
      </c>
      <c r="D10" s="53">
        <f>'[1]пост.ПС'!G8</f>
        <v>4227.6</v>
      </c>
      <c r="E10" s="53">
        <f>'[1]пост.ПС'!G9</f>
        <v>4141.2</v>
      </c>
      <c r="F10" s="53">
        <f>'[1]пост.ПС'!G10</f>
        <v>4048.8</v>
      </c>
      <c r="G10" s="53">
        <f>'[1]пост.ПС'!G11</f>
        <v>4123.2</v>
      </c>
      <c r="H10" s="53">
        <f>'[1]пост.ПС'!G12</f>
        <v>4118.4</v>
      </c>
      <c r="I10" s="53">
        <f>'[1]пост.ПС'!G13</f>
        <v>4108.8</v>
      </c>
      <c r="J10" s="53">
        <f>'[1]пост.ПС'!G14</f>
        <v>4461.6</v>
      </c>
      <c r="K10" s="53">
        <f>'[1]пост.ПС'!G15</f>
        <v>4612.799999999999</v>
      </c>
      <c r="L10" s="53">
        <f>'[1]пост.ПС'!G16</f>
        <v>4653.6</v>
      </c>
      <c r="M10" s="53">
        <f>'[1]пост.ПС'!G17</f>
        <v>4723.2</v>
      </c>
      <c r="N10" s="53">
        <f>'[1]пост.ПС'!G18</f>
        <v>4690.8</v>
      </c>
      <c r="O10" s="53">
        <f>'[1]пост.ПС'!G19</f>
        <v>4908</v>
      </c>
      <c r="P10" s="53">
        <f>'[1]пост.ПС'!G20</f>
        <v>4819.2</v>
      </c>
      <c r="Q10" s="53">
        <f>'[1]пост.ПС'!G21</f>
        <v>4758</v>
      </c>
      <c r="R10" s="53">
        <f>'[1]пост.ПС'!G22</f>
        <v>4654.799999999999</v>
      </c>
      <c r="S10" s="53">
        <f>'[1]пост.ПС'!G23</f>
        <v>4825.2</v>
      </c>
      <c r="T10" s="53">
        <f>'[1]пост.ПС'!G24</f>
        <v>4711.200000000001</v>
      </c>
      <c r="U10" s="53">
        <f>'[1]пост.ПС'!G25</f>
        <v>4586.4</v>
      </c>
      <c r="V10" s="53">
        <f>'[1]пост.ПС'!G26</f>
        <v>4434</v>
      </c>
      <c r="W10" s="54">
        <f>'[1]пост.ПС'!G27</f>
        <v>4426.8</v>
      </c>
      <c r="X10" s="53">
        <f>'[1]пост.ПС'!G28</f>
        <v>4416</v>
      </c>
      <c r="Y10" s="53">
        <f>'[1]пост.ПС'!G29</f>
        <v>4569.6</v>
      </c>
      <c r="Z10" s="53">
        <f>'[1]пост.ПС'!G30</f>
        <v>4497.6</v>
      </c>
      <c r="AA10" s="55">
        <f>SUM(C10:Z10)</f>
        <v>107792.4</v>
      </c>
      <c r="AB10" s="56">
        <f>AA10/24</f>
        <v>4491.349999999999</v>
      </c>
      <c r="AC10" s="57">
        <f>MAX(C10:Z10)</f>
        <v>4908</v>
      </c>
      <c r="AD10" s="58">
        <f>MAX(C10:Z10)</f>
        <v>4908</v>
      </c>
      <c r="AE10" s="23">
        <v>0.6681430174205242</v>
      </c>
      <c r="AF10" s="14">
        <v>0.6681430174205242</v>
      </c>
      <c r="AG10" s="7"/>
      <c r="AH10" s="7"/>
    </row>
    <row r="11" spans="1:34" ht="15">
      <c r="A11" s="59"/>
      <c r="B11" s="60" t="s">
        <v>4</v>
      </c>
      <c r="C11" s="61">
        <f>'[1]пост.ПС'!R7</f>
        <v>883.2</v>
      </c>
      <c r="D11" s="61">
        <f>'[1]пост.ПС'!R8</f>
        <v>904.8</v>
      </c>
      <c r="E11" s="61">
        <f>'[1]пост.ПС'!R9</f>
        <v>894</v>
      </c>
      <c r="F11" s="61">
        <f>'[1]пост.ПС'!R10</f>
        <v>897.5999999999999</v>
      </c>
      <c r="G11" s="61">
        <f>'[1]пост.ПС'!R11</f>
        <v>915.6</v>
      </c>
      <c r="H11" s="61">
        <f>'[1]пост.ПС'!R12</f>
        <v>871.2</v>
      </c>
      <c r="I11" s="61">
        <f>'[1]пост.ПС'!R13</f>
        <v>817.2</v>
      </c>
      <c r="J11" s="61">
        <f>'[1]пост.ПС'!R14</f>
        <v>942</v>
      </c>
      <c r="K11" s="61">
        <f>'[1]пост.ПС'!R15</f>
        <v>949.2</v>
      </c>
      <c r="L11" s="61">
        <f>'[1]пост.ПС'!R16</f>
        <v>945.6</v>
      </c>
      <c r="M11" s="61">
        <f>'[1]пост.ПС'!R17</f>
        <v>981.6</v>
      </c>
      <c r="N11" s="61">
        <f>'[1]пост.ПС'!R18</f>
        <v>1029.6</v>
      </c>
      <c r="O11" s="61">
        <f>'[1]пост.ПС'!R19</f>
        <v>1064.4</v>
      </c>
      <c r="P11" s="61">
        <f>'[1]пост.ПС'!R20</f>
        <v>1115.6</v>
      </c>
      <c r="Q11" s="61">
        <f>'[1]пост.ПС'!R21</f>
        <v>1046.4</v>
      </c>
      <c r="R11" s="61">
        <f>'[1]пост.ПС'!R22</f>
        <v>991.2</v>
      </c>
      <c r="S11" s="61">
        <f>'[1]пост.ПС'!R23</f>
        <v>1094.4</v>
      </c>
      <c r="T11" s="61">
        <f>'[1]пост.ПС'!R24</f>
        <v>1083.6000000000001</v>
      </c>
      <c r="U11" s="61">
        <f>'[1]пост.ПС'!R25</f>
        <v>1024.8</v>
      </c>
      <c r="V11" s="61">
        <f>'[1]пост.ПС'!R26</f>
        <v>920.3999999999999</v>
      </c>
      <c r="W11" s="61">
        <f>'[1]пост.ПС'!R27</f>
        <v>948</v>
      </c>
      <c r="X11" s="61">
        <f>'[1]пост.ПС'!R28</f>
        <v>946.8</v>
      </c>
      <c r="Y11" s="61">
        <f>'[1]пост.ПС'!R29</f>
        <v>1005.5999999999999</v>
      </c>
      <c r="Z11" s="61">
        <f>'[1]пост.ПС'!R30</f>
        <v>1005.6</v>
      </c>
      <c r="AA11" s="61">
        <f>SUM(C11:Z11)</f>
        <v>23278.399999999998</v>
      </c>
      <c r="AB11" s="62">
        <f aca="true" t="shared" si="0" ref="AB11:AB21">AA11/24</f>
        <v>969.9333333333333</v>
      </c>
      <c r="AC11" s="63"/>
      <c r="AD11" s="64"/>
      <c r="AE11" s="18"/>
      <c r="AF11" s="11"/>
      <c r="AG11" s="7"/>
      <c r="AH11" s="7"/>
    </row>
    <row r="12" spans="1:34" ht="15">
      <c r="A12" s="59" t="s">
        <v>5</v>
      </c>
      <c r="B12" s="60" t="s">
        <v>3</v>
      </c>
      <c r="C12" s="65">
        <f>C10-C13</f>
        <v>2112.42</v>
      </c>
      <c r="D12" s="65">
        <f aca="true" t="shared" si="1" ref="D12:Z12">D10-D13</f>
        <v>2119.6400000000003</v>
      </c>
      <c r="E12" s="65">
        <f t="shared" si="1"/>
        <v>2056.47</v>
      </c>
      <c r="F12" s="65">
        <f t="shared" si="1"/>
        <v>1971.5200000000004</v>
      </c>
      <c r="G12" s="65">
        <f t="shared" si="1"/>
        <v>2035.46</v>
      </c>
      <c r="H12" s="65">
        <f>H10-H13+1</f>
        <v>2031.8799999999997</v>
      </c>
      <c r="I12" s="65">
        <f t="shared" si="1"/>
        <v>1891.29</v>
      </c>
      <c r="J12" s="65">
        <f t="shared" si="1"/>
        <v>1775.75</v>
      </c>
      <c r="K12" s="65">
        <f>K10-K13</f>
        <v>1637.519999999999</v>
      </c>
      <c r="L12" s="65">
        <f t="shared" si="1"/>
        <v>1556.9</v>
      </c>
      <c r="M12" s="65">
        <f t="shared" si="1"/>
        <v>1561.6599999999994</v>
      </c>
      <c r="N12" s="65">
        <f t="shared" si="1"/>
        <v>1517.5699999999997</v>
      </c>
      <c r="O12" s="65">
        <f t="shared" si="1"/>
        <v>1546.17</v>
      </c>
      <c r="P12" s="65">
        <f t="shared" si="1"/>
        <v>1494.96</v>
      </c>
      <c r="Q12" s="65">
        <f t="shared" si="1"/>
        <v>1494.5500000000002</v>
      </c>
      <c r="R12" s="65">
        <f t="shared" si="1"/>
        <v>1508.3299999999995</v>
      </c>
      <c r="S12" s="65">
        <f t="shared" si="1"/>
        <v>1687.0599999999995</v>
      </c>
      <c r="T12" s="65">
        <f>T10-T13</f>
        <v>1774.8000000000006</v>
      </c>
      <c r="U12" s="65">
        <f t="shared" si="1"/>
        <v>1832.7199999999998</v>
      </c>
      <c r="V12" s="65">
        <f>V10-V13</f>
        <v>1812.6399999999994</v>
      </c>
      <c r="W12" s="65">
        <f>W10-W13</f>
        <v>1857.98</v>
      </c>
      <c r="X12" s="65">
        <f t="shared" si="1"/>
        <v>1949.6499999999996</v>
      </c>
      <c r="Y12" s="65">
        <f t="shared" si="1"/>
        <v>2138.630000000001</v>
      </c>
      <c r="Z12" s="65">
        <f t="shared" si="1"/>
        <v>2203.58</v>
      </c>
      <c r="AA12" s="61">
        <f>SUM(C12:Z12)</f>
        <v>43569.149999999994</v>
      </c>
      <c r="AB12" s="62">
        <f t="shared" si="0"/>
        <v>1815.3812499999997</v>
      </c>
      <c r="AC12" s="63"/>
      <c r="AD12" s="66">
        <f>MAX(C12:Z12)</f>
        <v>2203.58</v>
      </c>
      <c r="AE12" s="18"/>
      <c r="AF12" s="11"/>
      <c r="AG12" s="7"/>
      <c r="AH12" s="7"/>
    </row>
    <row r="13" spans="1:34" ht="15">
      <c r="A13" s="59" t="s">
        <v>6</v>
      </c>
      <c r="B13" s="60" t="s">
        <v>3</v>
      </c>
      <c r="C13" s="61">
        <f>'[1]Одн.сев'!CD8</f>
        <v>2163.1800000000003</v>
      </c>
      <c r="D13" s="61">
        <f>'[1]Одн.сев'!CD9</f>
        <v>2107.96</v>
      </c>
      <c r="E13" s="61">
        <f>'[1]Одн.сев'!CD10</f>
        <v>2084.73</v>
      </c>
      <c r="F13" s="61">
        <f>'[1]Одн.сев'!CD11</f>
        <v>2077.2799999999997</v>
      </c>
      <c r="G13" s="61">
        <f>'[1]Одн.сев'!CD12</f>
        <v>2087.74</v>
      </c>
      <c r="H13" s="61">
        <f>'[1]Одн.сев'!CD13</f>
        <v>2087.52</v>
      </c>
      <c r="I13" s="61">
        <f>'[1]Одн.сев'!CD14</f>
        <v>2217.51</v>
      </c>
      <c r="J13" s="61">
        <f>'[1]Одн.сев'!CD15</f>
        <v>2685.8500000000004</v>
      </c>
      <c r="K13" s="61">
        <f>'[1]Одн.сев'!CD16</f>
        <v>2975.28</v>
      </c>
      <c r="L13" s="61">
        <f>'[1]Одн.сев'!CD17</f>
        <v>3096.7000000000003</v>
      </c>
      <c r="M13" s="61">
        <f>'[1]Одн.сев'!CD18</f>
        <v>3161.5400000000004</v>
      </c>
      <c r="N13" s="61">
        <f>'[1]Одн.сев'!CD19</f>
        <v>3173.2300000000005</v>
      </c>
      <c r="O13" s="61">
        <f>'[1]Одн.сев'!CD20</f>
        <v>3361.83</v>
      </c>
      <c r="P13" s="61">
        <f>'[1]Одн.сев'!CD21</f>
        <v>3324.24</v>
      </c>
      <c r="Q13" s="61">
        <f>'[1]Одн.сев'!CD22</f>
        <v>3263.45</v>
      </c>
      <c r="R13" s="61">
        <f>'[1]Одн.сев'!CD23</f>
        <v>3146.47</v>
      </c>
      <c r="S13" s="61">
        <f>'[1]Одн.сев'!CD24</f>
        <v>3138.1400000000003</v>
      </c>
      <c r="T13" s="61">
        <f>'[1]Одн.сев'!CD25</f>
        <v>2936.4</v>
      </c>
      <c r="U13" s="61">
        <f>'[1]Одн.сев'!CD26</f>
        <v>2753.68</v>
      </c>
      <c r="V13" s="61">
        <f>'[1]Одн.сев'!CD27</f>
        <v>2621.3600000000006</v>
      </c>
      <c r="W13" s="61">
        <f>'[1]Одн.сев'!CD28</f>
        <v>2568.82</v>
      </c>
      <c r="X13" s="61">
        <f>'[1]Одн.сев'!CD29</f>
        <v>2466.3500000000004</v>
      </c>
      <c r="Y13" s="61">
        <f>'[1]Одн.сев'!CD30</f>
        <v>2430.9699999999993</v>
      </c>
      <c r="Z13" s="61">
        <f>'[1]Одн.сев'!CD31</f>
        <v>2294.0200000000004</v>
      </c>
      <c r="AA13" s="61">
        <f>SUM(C13:Z13)-0.4</f>
        <v>64223.85</v>
      </c>
      <c r="AB13" s="67">
        <f>AA13/24</f>
        <v>2675.99375</v>
      </c>
      <c r="AC13" s="63"/>
      <c r="AD13" s="66">
        <f>MAX(C13:Z13)</f>
        <v>3361.83</v>
      </c>
      <c r="AE13" s="18"/>
      <c r="AF13" s="11"/>
      <c r="AG13" s="7"/>
      <c r="AH13" s="7"/>
    </row>
    <row r="14" spans="1:34" ht="15">
      <c r="A14" s="59" t="s">
        <v>7</v>
      </c>
      <c r="B14" s="60" t="s">
        <v>3</v>
      </c>
      <c r="C14" s="61">
        <f>C10</f>
        <v>4275.6</v>
      </c>
      <c r="D14" s="61">
        <f aca="true" t="shared" si="2" ref="D14:Y14">D10</f>
        <v>4227.6</v>
      </c>
      <c r="E14" s="61">
        <f t="shared" si="2"/>
        <v>4141.2</v>
      </c>
      <c r="F14" s="61">
        <f t="shared" si="2"/>
        <v>4048.8</v>
      </c>
      <c r="G14" s="60">
        <f t="shared" si="2"/>
        <v>4123.2</v>
      </c>
      <c r="H14" s="61">
        <f t="shared" si="2"/>
        <v>4118.4</v>
      </c>
      <c r="I14" s="61">
        <f t="shared" si="2"/>
        <v>4108.8</v>
      </c>
      <c r="J14" s="61">
        <f t="shared" si="2"/>
        <v>4461.6</v>
      </c>
      <c r="K14" s="61">
        <f t="shared" si="2"/>
        <v>4612.799999999999</v>
      </c>
      <c r="L14" s="61">
        <f t="shared" si="2"/>
        <v>4653.6</v>
      </c>
      <c r="M14" s="61">
        <f t="shared" si="2"/>
        <v>4723.2</v>
      </c>
      <c r="N14" s="61">
        <f t="shared" si="2"/>
        <v>4690.8</v>
      </c>
      <c r="O14" s="61">
        <f t="shared" si="2"/>
        <v>4908</v>
      </c>
      <c r="P14" s="61">
        <f t="shared" si="2"/>
        <v>4819.2</v>
      </c>
      <c r="Q14" s="61">
        <f t="shared" si="2"/>
        <v>4758</v>
      </c>
      <c r="R14" s="61">
        <f t="shared" si="2"/>
        <v>4654.799999999999</v>
      </c>
      <c r="S14" s="61">
        <f t="shared" si="2"/>
        <v>4825.2</v>
      </c>
      <c r="T14" s="61">
        <f t="shared" si="2"/>
        <v>4711.200000000001</v>
      </c>
      <c r="U14" s="61">
        <f t="shared" si="2"/>
        <v>4586.4</v>
      </c>
      <c r="V14" s="61">
        <f t="shared" si="2"/>
        <v>4434</v>
      </c>
      <c r="W14" s="61">
        <f t="shared" si="2"/>
        <v>4426.8</v>
      </c>
      <c r="X14" s="61">
        <f t="shared" si="2"/>
        <v>4416</v>
      </c>
      <c r="Y14" s="61">
        <f t="shared" si="2"/>
        <v>4569.6</v>
      </c>
      <c r="Z14" s="65">
        <f>Z10</f>
        <v>4497.6</v>
      </c>
      <c r="AA14" s="61">
        <f>SUM(C14:Z14)</f>
        <v>107792.4</v>
      </c>
      <c r="AB14" s="67">
        <f>AA14/24</f>
        <v>4491.349999999999</v>
      </c>
      <c r="AC14" s="63"/>
      <c r="AD14" s="64"/>
      <c r="AE14" s="18"/>
      <c r="AF14" s="11"/>
      <c r="AG14" s="7"/>
      <c r="AH14" s="7"/>
    </row>
    <row r="15" spans="1:34" ht="15">
      <c r="A15" s="59" t="s">
        <v>8</v>
      </c>
      <c r="B15" s="60" t="s">
        <v>9</v>
      </c>
      <c r="C15" s="68">
        <v>6.1</v>
      </c>
      <c r="D15" s="68">
        <v>6.1</v>
      </c>
      <c r="E15" s="68">
        <v>6.1</v>
      </c>
      <c r="F15" s="68">
        <v>6.1</v>
      </c>
      <c r="G15" s="68">
        <v>6.1</v>
      </c>
      <c r="H15" s="68">
        <v>6.1</v>
      </c>
      <c r="I15" s="68">
        <v>6.1</v>
      </c>
      <c r="J15" s="68">
        <v>6.1</v>
      </c>
      <c r="K15" s="68">
        <v>6</v>
      </c>
      <c r="L15" s="68">
        <v>6</v>
      </c>
      <c r="M15" s="68">
        <v>6</v>
      </c>
      <c r="N15" s="68">
        <v>6</v>
      </c>
      <c r="O15" s="68">
        <v>6</v>
      </c>
      <c r="P15" s="68">
        <v>6</v>
      </c>
      <c r="Q15" s="68">
        <v>5.9</v>
      </c>
      <c r="R15" s="68">
        <v>5.9</v>
      </c>
      <c r="S15" s="68">
        <v>5.9</v>
      </c>
      <c r="T15" s="68">
        <v>5.9</v>
      </c>
      <c r="U15" s="68">
        <v>6</v>
      </c>
      <c r="V15" s="68">
        <v>6</v>
      </c>
      <c r="W15" s="68">
        <v>6</v>
      </c>
      <c r="X15" s="68">
        <v>6</v>
      </c>
      <c r="Y15" s="68">
        <v>6</v>
      </c>
      <c r="Z15" s="68">
        <v>6</v>
      </c>
      <c r="AA15" s="69"/>
      <c r="AB15" s="69"/>
      <c r="AC15" s="63"/>
      <c r="AD15" s="64"/>
      <c r="AE15" s="18"/>
      <c r="AF15" s="11"/>
      <c r="AG15" s="7"/>
      <c r="AH15" s="7"/>
    </row>
    <row r="16" spans="1:34" ht="1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70"/>
      <c r="AC16" s="63"/>
      <c r="AD16" s="64"/>
      <c r="AE16" s="18"/>
      <c r="AF16" s="11"/>
      <c r="AG16" s="7"/>
      <c r="AH16" s="7"/>
    </row>
    <row r="17" spans="1:34" ht="15">
      <c r="A17" s="59" t="s">
        <v>10</v>
      </c>
      <c r="B17" s="60" t="s">
        <v>3</v>
      </c>
      <c r="C17" s="53">
        <f>'[1]пост.ПС'!L7</f>
        <v>3507.3599999999997</v>
      </c>
      <c r="D17" s="53">
        <f>'[1]пост.ПС'!L8</f>
        <v>3457.6800000000003</v>
      </c>
      <c r="E17" s="53">
        <f>'[1]пост.ПС'!L9</f>
        <v>3449.52</v>
      </c>
      <c r="F17" s="53">
        <f>'[1]пост.ПС'!L10</f>
        <v>3474.48</v>
      </c>
      <c r="G17" s="53">
        <f>'[1]пост.ПС'!L11</f>
        <v>3448.3199999999997</v>
      </c>
      <c r="H17" s="53">
        <f>'[1]пост.ПС'!L12</f>
        <v>3289.44</v>
      </c>
      <c r="I17" s="53">
        <f>'[1]пост.ПС'!L13</f>
        <v>2939.04</v>
      </c>
      <c r="J17" s="53">
        <f>'[1]пост.ПС'!L14</f>
        <v>3808.5599999999995</v>
      </c>
      <c r="K17" s="53">
        <f>'[1]пост.ПС'!L15</f>
        <v>4253.04</v>
      </c>
      <c r="L17" s="53">
        <f>'[1]пост.ПС'!L16</f>
        <v>4308.24</v>
      </c>
      <c r="M17" s="53">
        <f>'[1]пост.ПС'!L17</f>
        <v>4460.4</v>
      </c>
      <c r="N17" s="53">
        <f>'[1]пост.ПС'!L18</f>
        <v>4409.04</v>
      </c>
      <c r="O17" s="53">
        <f>'[1]пост.ПС'!L19</f>
        <v>4181.04</v>
      </c>
      <c r="P17" s="53">
        <f>'[1]пост.ПС'!L20</f>
        <v>4170.72</v>
      </c>
      <c r="Q17" s="53">
        <f>'[1]пост.ПС'!L21</f>
        <v>4249.92</v>
      </c>
      <c r="R17" s="53">
        <f>'[1]пост.ПС'!L22</f>
        <v>4186.08</v>
      </c>
      <c r="S17" s="53">
        <f>'[1]пост.ПС'!L23</f>
        <v>3779.04</v>
      </c>
      <c r="T17" s="53">
        <f>'[1]пост.ПС'!L24</f>
        <v>3615.6</v>
      </c>
      <c r="U17" s="53">
        <f>'[1]пост.ПС'!L25</f>
        <v>3459.3599999999997</v>
      </c>
      <c r="V17" s="53">
        <f>'[1]пост.ПС'!L26</f>
        <v>3366.24</v>
      </c>
      <c r="W17" s="53">
        <f>'[1]пост.ПС'!L27</f>
        <v>3219.36</v>
      </c>
      <c r="X17" s="53">
        <f>'[1]пост.ПС'!L28</f>
        <v>3390.96</v>
      </c>
      <c r="Y17" s="53">
        <f>'[1]пост.ПС'!L29</f>
        <v>3614.6400000000003</v>
      </c>
      <c r="Z17" s="53">
        <f>'[1]пост.ПС'!L30</f>
        <v>3501.12</v>
      </c>
      <c r="AA17" s="61">
        <f>SUM(C17:Z17)</f>
        <v>89539.20000000001</v>
      </c>
      <c r="AB17" s="62">
        <f>AA17/24-0.2</f>
        <v>3730.600000000001</v>
      </c>
      <c r="AC17" s="57">
        <f>MAX(C17:Z17)</f>
        <v>4460.4</v>
      </c>
      <c r="AD17" s="66">
        <f>MAX(C17:Z17)</f>
        <v>4460.4</v>
      </c>
      <c r="AE17" s="23">
        <v>0.8477625958519892</v>
      </c>
      <c r="AF17" s="14">
        <v>0.8477625958519892</v>
      </c>
      <c r="AG17" s="7"/>
      <c r="AH17" s="7"/>
    </row>
    <row r="18" spans="1:34" ht="15">
      <c r="A18" s="59"/>
      <c r="B18" s="60" t="s">
        <v>4</v>
      </c>
      <c r="C18" s="53">
        <f>'[1]пост.ПС'!X7</f>
        <v>629.52</v>
      </c>
      <c r="D18" s="53">
        <f>'[1]пост.ПС'!X8</f>
        <v>630.9599999999999</v>
      </c>
      <c r="E18" s="53">
        <f>'[1]пост.ПС'!X9</f>
        <v>634.08</v>
      </c>
      <c r="F18" s="53">
        <f>'[1]пост.ПС'!X10</f>
        <v>650.64</v>
      </c>
      <c r="G18" s="53">
        <f>'[1]пост.ПС'!X11</f>
        <v>643.68</v>
      </c>
      <c r="H18" s="53">
        <f>'[1]пост.ПС'!X12</f>
        <v>562.5600000000001</v>
      </c>
      <c r="I18" s="53">
        <f>'[1]пост.ПС'!X13</f>
        <v>399.12</v>
      </c>
      <c r="J18" s="53">
        <f>'[1]пост.ПС'!X14</f>
        <v>614.4</v>
      </c>
      <c r="K18" s="53">
        <f>'[1]пост.ПС'!X15</f>
        <v>731.04</v>
      </c>
      <c r="L18" s="53">
        <f>'[1]пост.ПС'!X16</f>
        <v>742.8</v>
      </c>
      <c r="M18" s="53">
        <f>'[1]пост.ПС'!X17</f>
        <v>831.36</v>
      </c>
      <c r="N18" s="53">
        <f>'[1]пост.ПС'!X18</f>
        <v>746.88</v>
      </c>
      <c r="O18" s="53">
        <f>'[1]пост.ПС'!X19</f>
        <v>625.6800000000001</v>
      </c>
      <c r="P18" s="53">
        <f>'[1]пост.ПС'!X20</f>
        <v>584.4</v>
      </c>
      <c r="Q18" s="53">
        <f>'[1]пост.ПС'!X21</f>
        <v>606.96</v>
      </c>
      <c r="R18" s="53">
        <f>'[1]пост.ПС'!X22</f>
        <v>594</v>
      </c>
      <c r="S18" s="53">
        <f>'[1]пост.ПС'!X23</f>
        <v>512.64</v>
      </c>
      <c r="T18" s="53">
        <f>'[1]пост.ПС'!X24</f>
        <v>491.76</v>
      </c>
      <c r="U18" s="53">
        <f>'[1]пост.ПС'!X25</f>
        <v>479.52</v>
      </c>
      <c r="V18" s="53">
        <f>'[1]пост.ПС'!X26</f>
        <v>444.48</v>
      </c>
      <c r="W18" s="53">
        <f>'[1]пост.ПС'!X27</f>
        <v>409.68</v>
      </c>
      <c r="X18" s="53">
        <f>'[1]пост.ПС'!X28</f>
        <v>537.6</v>
      </c>
      <c r="Y18" s="53">
        <f>'[1]пост.ПС'!X29</f>
        <v>664.3199999999999</v>
      </c>
      <c r="Z18" s="53">
        <f>'[1]пост.ПС'!X30</f>
        <v>624.72</v>
      </c>
      <c r="AA18" s="61">
        <f>SUM(C18:Z18)</f>
        <v>14392.799999999997</v>
      </c>
      <c r="AB18" s="62">
        <f t="shared" si="0"/>
        <v>599.6999999999999</v>
      </c>
      <c r="AC18" s="63"/>
      <c r="AD18" s="64"/>
      <c r="AE18" s="18"/>
      <c r="AF18" s="11"/>
      <c r="AG18" s="7"/>
      <c r="AH18" s="7"/>
    </row>
    <row r="19" spans="1:34" ht="15">
      <c r="A19" s="59" t="s">
        <v>5</v>
      </c>
      <c r="B19" s="60" t="s">
        <v>3</v>
      </c>
      <c r="C19" s="61">
        <f>C17-C20</f>
        <v>1807.7500000000102</v>
      </c>
      <c r="D19" s="61">
        <f aca="true" t="shared" si="3" ref="D19:Z19">D17-D20</f>
        <v>1782.5799999999736</v>
      </c>
      <c r="E19" s="61">
        <f t="shared" si="3"/>
        <v>1785.6100000000113</v>
      </c>
      <c r="F19" s="61">
        <f t="shared" si="3"/>
        <v>1827.2600000000116</v>
      </c>
      <c r="G19" s="61">
        <f>G17-G20</f>
        <v>1842.0400000000077</v>
      </c>
      <c r="H19" s="61">
        <f t="shared" si="3"/>
        <v>1691.4299999999746</v>
      </c>
      <c r="I19" s="61">
        <f t="shared" si="3"/>
        <v>1265.46</v>
      </c>
      <c r="J19" s="61">
        <f t="shared" si="3"/>
        <v>1402.9200000000014</v>
      </c>
      <c r="K19" s="61">
        <f>K17-K20</f>
        <v>1492.5400000000204</v>
      </c>
      <c r="L19" s="61">
        <f t="shared" si="3"/>
        <v>1425.64999999998</v>
      </c>
      <c r="M19" s="61">
        <f t="shared" si="3"/>
        <v>1351.850000000015</v>
      </c>
      <c r="N19" s="61">
        <f t="shared" si="3"/>
        <v>1492.0199999999768</v>
      </c>
      <c r="O19" s="61">
        <f t="shared" si="3"/>
        <v>1354.4900000000152</v>
      </c>
      <c r="P19" s="61">
        <f t="shared" si="3"/>
        <v>1271.9000000000165</v>
      </c>
      <c r="Q19" s="61">
        <f t="shared" si="3"/>
        <v>1382.639999999978</v>
      </c>
      <c r="R19" s="61">
        <f t="shared" si="3"/>
        <v>1263.7300000000196</v>
      </c>
      <c r="S19" s="61">
        <f t="shared" si="3"/>
        <v>1312.8899999999871</v>
      </c>
      <c r="T19" s="61">
        <f t="shared" si="3"/>
        <v>1390.0000000000027</v>
      </c>
      <c r="U19" s="61">
        <f t="shared" si="3"/>
        <v>1327.0699999999983</v>
      </c>
      <c r="V19" s="61">
        <f t="shared" si="3"/>
        <v>1242.3100000000031</v>
      </c>
      <c r="W19" s="61">
        <f>W17-W20</f>
        <v>1191.8899999999992</v>
      </c>
      <c r="X19" s="61">
        <f t="shared" si="3"/>
        <v>1377.8400000000129</v>
      </c>
      <c r="Y19" s="61">
        <f t="shared" si="3"/>
        <v>1587.5399999999745</v>
      </c>
      <c r="Z19" s="61">
        <f t="shared" si="3"/>
        <v>1640.8800000000106</v>
      </c>
      <c r="AA19" s="61">
        <f>SUM(C19:Z19)+0.2</f>
        <v>35510.490000000005</v>
      </c>
      <c r="AB19" s="62">
        <f t="shared" si="0"/>
        <v>1479.6037500000002</v>
      </c>
      <c r="AC19" s="63"/>
      <c r="AD19" s="66">
        <f>MAX(C19:Z19)</f>
        <v>1842.0400000000077</v>
      </c>
      <c r="AE19" s="18"/>
      <c r="AF19" s="11"/>
      <c r="AG19" s="7"/>
      <c r="AH19" s="7"/>
    </row>
    <row r="20" spans="1:34" ht="15">
      <c r="A20" s="59" t="s">
        <v>6</v>
      </c>
      <c r="B20" s="60" t="s">
        <v>3</v>
      </c>
      <c r="C20" s="61">
        <f>'[1]Одн.юг'!BM8</f>
        <v>1699.6099999999894</v>
      </c>
      <c r="D20" s="61">
        <f>'[1]Одн.юг'!BM9</f>
        <v>1675.1000000000267</v>
      </c>
      <c r="E20" s="61">
        <f>'[1]Одн.юг'!BM10</f>
        <v>1663.9099999999887</v>
      </c>
      <c r="F20" s="61">
        <f>'[1]Одн.юг'!BM11</f>
        <v>1647.2199999999884</v>
      </c>
      <c r="G20" s="61">
        <f>'[1]Одн.юг'!BM12</f>
        <v>1606.279999999992</v>
      </c>
      <c r="H20" s="61">
        <f>'[1]Одн.юг'!BM13</f>
        <v>1598.0100000000255</v>
      </c>
      <c r="I20" s="61">
        <f>'[1]Одн.юг'!BM14</f>
        <v>1673.58</v>
      </c>
      <c r="J20" s="61">
        <f>'[1]Одн.юг'!BM15</f>
        <v>2405.639999999998</v>
      </c>
      <c r="K20" s="71">
        <f>'[1]Одн.юг'!BM16</f>
        <v>2760.4999999999795</v>
      </c>
      <c r="L20" s="71">
        <f>'[1]Одн.юг'!BM17</f>
        <v>2882.5900000000197</v>
      </c>
      <c r="M20" s="71">
        <f>'[1]Одн.юг'!BM18</f>
        <v>3108.5499999999847</v>
      </c>
      <c r="N20" s="61">
        <f>'[1]Одн.юг'!BM19</f>
        <v>2917.020000000023</v>
      </c>
      <c r="O20" s="61">
        <f>'[1]Одн.юг'!BM20</f>
        <v>2826.5499999999847</v>
      </c>
      <c r="P20" s="61">
        <f>'[1]Одн.юг'!BM21</f>
        <v>2898.819999999984</v>
      </c>
      <c r="Q20" s="61">
        <f>'[1]Одн.юг'!BM22</f>
        <v>2867.280000000022</v>
      </c>
      <c r="R20" s="61">
        <f>'[1]Одн.юг'!BM23</f>
        <v>2922.3499999999804</v>
      </c>
      <c r="S20" s="61">
        <f>'[1]Одн.юг'!BM24</f>
        <v>2466.150000000013</v>
      </c>
      <c r="T20" s="61">
        <f>'[1]Одн.юг'!BM25</f>
        <v>2225.599999999997</v>
      </c>
      <c r="U20" s="61">
        <f>'[1]Одн.юг'!BM26</f>
        <v>2132.2900000000013</v>
      </c>
      <c r="V20" s="61">
        <f>'[1]Одн.юг'!BM27</f>
        <v>2123.9299999999967</v>
      </c>
      <c r="W20" s="61">
        <f>'[1]Одн.юг'!BM28</f>
        <v>2027.470000000001</v>
      </c>
      <c r="X20" s="61">
        <f>'[1]Одн.юг'!BM29</f>
        <v>2013.1199999999872</v>
      </c>
      <c r="Y20" s="61">
        <f>'[1]Одн.юг'!BM30</f>
        <v>2027.1000000000258</v>
      </c>
      <c r="Z20" s="61">
        <f>'[1]Одн.юг'!BM31</f>
        <v>1860.2399999999893</v>
      </c>
      <c r="AA20" s="61">
        <f>SUM(C20:Z20)</f>
        <v>54028.91</v>
      </c>
      <c r="AB20" s="62">
        <f t="shared" si="0"/>
        <v>2251.2045833333336</v>
      </c>
      <c r="AC20" s="63"/>
      <c r="AD20" s="66">
        <f>MAX(C20:Z20)</f>
        <v>3108.5499999999847</v>
      </c>
      <c r="AE20" s="18"/>
      <c r="AF20" s="11"/>
      <c r="AG20" s="7"/>
      <c r="AH20" s="7"/>
    </row>
    <row r="21" spans="1:34" ht="15">
      <c r="A21" s="59" t="s">
        <v>7</v>
      </c>
      <c r="B21" s="60" t="s">
        <v>3</v>
      </c>
      <c r="C21" s="61">
        <f>C17</f>
        <v>3507.3599999999997</v>
      </c>
      <c r="D21" s="61">
        <f aca="true" t="shared" si="4" ref="D21:Z21">D17</f>
        <v>3457.6800000000003</v>
      </c>
      <c r="E21" s="61">
        <f t="shared" si="4"/>
        <v>3449.52</v>
      </c>
      <c r="F21" s="61">
        <f t="shared" si="4"/>
        <v>3474.48</v>
      </c>
      <c r="G21" s="60">
        <f t="shared" si="4"/>
        <v>3448.3199999999997</v>
      </c>
      <c r="H21" s="61">
        <f t="shared" si="4"/>
        <v>3289.44</v>
      </c>
      <c r="I21" s="61">
        <f t="shared" si="4"/>
        <v>2939.04</v>
      </c>
      <c r="J21" s="61">
        <f t="shared" si="4"/>
        <v>3808.5599999999995</v>
      </c>
      <c r="K21" s="71">
        <f t="shared" si="4"/>
        <v>4253.04</v>
      </c>
      <c r="L21" s="71">
        <f t="shared" si="4"/>
        <v>4308.24</v>
      </c>
      <c r="M21" s="71">
        <f t="shared" si="4"/>
        <v>4460.4</v>
      </c>
      <c r="N21" s="61">
        <f t="shared" si="4"/>
        <v>4409.04</v>
      </c>
      <c r="O21" s="61">
        <f t="shared" si="4"/>
        <v>4181.04</v>
      </c>
      <c r="P21" s="61">
        <f t="shared" si="4"/>
        <v>4170.72</v>
      </c>
      <c r="Q21" s="61">
        <f t="shared" si="4"/>
        <v>4249.92</v>
      </c>
      <c r="R21" s="61">
        <f t="shared" si="4"/>
        <v>4186.08</v>
      </c>
      <c r="S21" s="61">
        <f t="shared" si="4"/>
        <v>3779.04</v>
      </c>
      <c r="T21" s="61">
        <f t="shared" si="4"/>
        <v>3615.6</v>
      </c>
      <c r="U21" s="61">
        <f t="shared" si="4"/>
        <v>3459.3599999999997</v>
      </c>
      <c r="V21" s="61">
        <f t="shared" si="4"/>
        <v>3366.24</v>
      </c>
      <c r="W21" s="61">
        <f t="shared" si="4"/>
        <v>3219.36</v>
      </c>
      <c r="X21" s="61">
        <f t="shared" si="4"/>
        <v>3390.96</v>
      </c>
      <c r="Y21" s="61">
        <f t="shared" si="4"/>
        <v>3614.6400000000003</v>
      </c>
      <c r="Z21" s="61">
        <f t="shared" si="4"/>
        <v>3501.12</v>
      </c>
      <c r="AA21" s="61">
        <f>SUM(C21:Z21)</f>
        <v>89539.20000000001</v>
      </c>
      <c r="AB21" s="62">
        <f t="shared" si="0"/>
        <v>3730.8000000000006</v>
      </c>
      <c r="AC21" s="63"/>
      <c r="AD21" s="64"/>
      <c r="AE21" s="18"/>
      <c r="AF21" s="11"/>
      <c r="AG21" s="7"/>
      <c r="AH21" s="7"/>
    </row>
    <row r="22" spans="1:34" ht="15">
      <c r="A22" s="59" t="s">
        <v>8</v>
      </c>
      <c r="B22" s="60" t="s">
        <v>9</v>
      </c>
      <c r="C22" s="68">
        <v>6</v>
      </c>
      <c r="D22" s="68">
        <v>6</v>
      </c>
      <c r="E22" s="68">
        <v>6</v>
      </c>
      <c r="F22" s="68">
        <v>6</v>
      </c>
      <c r="G22" s="68">
        <v>6</v>
      </c>
      <c r="H22" s="68">
        <v>6</v>
      </c>
      <c r="I22" s="68">
        <v>6</v>
      </c>
      <c r="J22" s="68">
        <v>6</v>
      </c>
      <c r="K22" s="68">
        <v>6.1</v>
      </c>
      <c r="L22" s="68">
        <v>6.1</v>
      </c>
      <c r="M22" s="68">
        <v>6.1</v>
      </c>
      <c r="N22" s="68">
        <v>6</v>
      </c>
      <c r="O22" s="68">
        <v>6</v>
      </c>
      <c r="P22" s="68">
        <v>6</v>
      </c>
      <c r="Q22" s="68">
        <v>6</v>
      </c>
      <c r="R22" s="68">
        <v>6</v>
      </c>
      <c r="S22" s="68">
        <v>6.1</v>
      </c>
      <c r="T22" s="68">
        <v>6.1</v>
      </c>
      <c r="U22" s="68">
        <v>6.1</v>
      </c>
      <c r="V22" s="68">
        <v>6.1</v>
      </c>
      <c r="W22" s="68">
        <v>6</v>
      </c>
      <c r="X22" s="68">
        <v>6</v>
      </c>
      <c r="Y22" s="68">
        <v>6.1</v>
      </c>
      <c r="Z22" s="68">
        <v>6.1</v>
      </c>
      <c r="AA22" s="71"/>
      <c r="AB22" s="72"/>
      <c r="AC22" s="63"/>
      <c r="AD22" s="64"/>
      <c r="AE22" s="18"/>
      <c r="AF22" s="11"/>
      <c r="AG22" s="7"/>
      <c r="AH22" s="7"/>
    </row>
    <row r="23" spans="1:34" ht="1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8"/>
      <c r="L23" s="68"/>
      <c r="M23" s="68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60"/>
      <c r="AB23" s="70"/>
      <c r="AC23" s="63"/>
      <c r="AD23" s="64"/>
      <c r="AE23" s="18"/>
      <c r="AF23" s="11"/>
      <c r="AG23" s="7"/>
      <c r="AH23" s="7"/>
    </row>
    <row r="24" spans="1:34" ht="15">
      <c r="A24" s="59" t="s">
        <v>11</v>
      </c>
      <c r="B24" s="60" t="s">
        <v>3</v>
      </c>
      <c r="C24" s="53">
        <f>'[1]пост.ПС'!M7</f>
        <v>183.6</v>
      </c>
      <c r="D24" s="53">
        <f>'[1]пост.ПС'!M8</f>
        <v>163.68</v>
      </c>
      <c r="E24" s="53">
        <f>'[1]пост.ПС'!M9</f>
        <v>160.8</v>
      </c>
      <c r="F24" s="53">
        <f>'[1]пост.ПС'!M10</f>
        <v>165.6</v>
      </c>
      <c r="G24" s="53">
        <f>'[1]пост.ПС'!M11</f>
        <v>158.64</v>
      </c>
      <c r="H24" s="53">
        <f>'[1]пост.ПС'!M12</f>
        <v>160.8</v>
      </c>
      <c r="I24" s="53">
        <f>'[1]пост.ПС'!M13</f>
        <v>158.4</v>
      </c>
      <c r="J24" s="53">
        <f>'[1]пост.ПС'!M14</f>
        <v>169.92</v>
      </c>
      <c r="K24" s="53">
        <f>'[1]пост.ПС'!M15</f>
        <v>189.36</v>
      </c>
      <c r="L24" s="53">
        <f>'[1]пост.ПС'!M16</f>
        <v>190.32</v>
      </c>
      <c r="M24" s="53">
        <f>'[1]пост.ПС'!M17</f>
        <v>194.16</v>
      </c>
      <c r="N24" s="53">
        <f>'[1]пост.ПС'!M18</f>
        <v>174.72</v>
      </c>
      <c r="O24" s="53">
        <f>'[1]пост.ПС'!M19</f>
        <v>160.8</v>
      </c>
      <c r="P24" s="53">
        <f>'[1]пост.ПС'!M20</f>
        <v>167.52</v>
      </c>
      <c r="Q24" s="53">
        <f>'[1]пост.ПС'!M21</f>
        <v>188.4</v>
      </c>
      <c r="R24" s="53">
        <f>'[1]пост.ПС'!M22</f>
        <v>212.64</v>
      </c>
      <c r="S24" s="53">
        <f>'[1]пост.ПС'!M23</f>
        <v>228.48</v>
      </c>
      <c r="T24" s="53">
        <f>'[1]пост.ПС'!M24</f>
        <v>238.56</v>
      </c>
      <c r="U24" s="53">
        <f>'[1]пост.ПС'!M25</f>
        <v>204.48</v>
      </c>
      <c r="V24" s="53">
        <f>'[1]пост.ПС'!M26</f>
        <v>211.92</v>
      </c>
      <c r="W24" s="53">
        <f>'[1]пост.ПС'!M27</f>
        <v>206.4</v>
      </c>
      <c r="X24" s="53">
        <f>'[1]пост.ПС'!M28</f>
        <v>199.2</v>
      </c>
      <c r="Y24" s="53">
        <f>'[1]пост.ПС'!M29</f>
        <v>191.28</v>
      </c>
      <c r="Z24" s="53">
        <f>'[1]пост.ПС'!M30</f>
        <v>208.08</v>
      </c>
      <c r="AA24" s="61">
        <f>SUM(C24:Z24)</f>
        <v>4487.76</v>
      </c>
      <c r="AB24" s="62">
        <f>AA24/24</f>
        <v>186.99</v>
      </c>
      <c r="AC24" s="57">
        <f>MAX(C24:Z24)</f>
        <v>238.56</v>
      </c>
      <c r="AD24" s="66">
        <f>MAX(C24:Z24)</f>
        <v>238.56</v>
      </c>
      <c r="AE24" s="23">
        <v>0.15499579190994686</v>
      </c>
      <c r="AF24" s="14">
        <v>0.15499579190994686</v>
      </c>
      <c r="AG24" s="7"/>
      <c r="AH24" s="7"/>
    </row>
    <row r="25" spans="1:34" ht="15">
      <c r="A25" s="59"/>
      <c r="B25" s="60" t="s">
        <v>4</v>
      </c>
      <c r="C25" s="53">
        <f>'[1]пост.ПС'!N7</f>
        <v>104.4</v>
      </c>
      <c r="D25" s="53">
        <f>'[1]пост.ПС'!N8</f>
        <v>104.4</v>
      </c>
      <c r="E25" s="53">
        <f>'[1]пост.ПС'!N9</f>
        <v>104.88</v>
      </c>
      <c r="F25" s="53">
        <f>'[1]пост.ПС'!N10</f>
        <v>110.64</v>
      </c>
      <c r="G25" s="53">
        <f>'[1]пост.ПС'!N11</f>
        <v>107.28</v>
      </c>
      <c r="H25" s="53">
        <f>'[1]пост.ПС'!N12</f>
        <v>105.36</v>
      </c>
      <c r="I25" s="53">
        <f>'[1]пост.ПС'!N13</f>
        <v>99.12</v>
      </c>
      <c r="J25" s="53">
        <f>'[1]пост.ПС'!N14</f>
        <v>102.72</v>
      </c>
      <c r="K25" s="53">
        <f>'[1]пост.ПС'!N15</f>
        <v>95.52</v>
      </c>
      <c r="L25" s="53">
        <f>'[1]пост.ПС'!N16</f>
        <v>102.24</v>
      </c>
      <c r="M25" s="53">
        <f>'[1]пост.ПС'!N17</f>
        <v>103.92</v>
      </c>
      <c r="N25" s="53">
        <f>'[1]пост.ПС'!N18</f>
        <v>78.24</v>
      </c>
      <c r="O25" s="53">
        <f>'[1]пост.ПС'!N19</f>
        <v>73.44</v>
      </c>
      <c r="P25" s="53">
        <f>'[1]пост.ПС'!N20</f>
        <v>84.72</v>
      </c>
      <c r="Q25" s="53">
        <f>'[1]пост.ПС'!N21</f>
        <v>111.6</v>
      </c>
      <c r="R25" s="53">
        <f>'[1]пост.ПС'!N22</f>
        <v>116.64</v>
      </c>
      <c r="S25" s="53">
        <f>'[1]пост.ПС'!N23</f>
        <v>115.2</v>
      </c>
      <c r="T25" s="53">
        <f>'[1]пост.ПС'!N24</f>
        <v>126.24</v>
      </c>
      <c r="U25" s="53">
        <f>'[1]пост.ПС'!N25</f>
        <v>115.68</v>
      </c>
      <c r="V25" s="53">
        <f>'[1]пост.ПС'!N26</f>
        <v>123.12</v>
      </c>
      <c r="W25" s="53">
        <f>'[1]пост.ПС'!N27</f>
        <v>120.72</v>
      </c>
      <c r="X25" s="53">
        <f>'[1]пост.ПС'!N28</f>
        <v>115.2</v>
      </c>
      <c r="Y25" s="53">
        <f>'[1]пост.ПС'!N29</f>
        <v>114.72</v>
      </c>
      <c r="Z25" s="53">
        <f>'[1]пост.ПС'!N30</f>
        <v>122.4</v>
      </c>
      <c r="AA25" s="61">
        <f>SUM(C25:Z25)</f>
        <v>2558.3999999999996</v>
      </c>
      <c r="AB25" s="62">
        <f>AA25/24</f>
        <v>106.59999999999998</v>
      </c>
      <c r="AC25" s="63"/>
      <c r="AD25" s="64"/>
      <c r="AE25" s="18"/>
      <c r="AF25" s="11"/>
      <c r="AG25" s="7"/>
      <c r="AH25" s="7"/>
    </row>
    <row r="26" spans="1:34" ht="15">
      <c r="A26" s="59" t="s">
        <v>5</v>
      </c>
      <c r="B26" s="60" t="s">
        <v>3</v>
      </c>
      <c r="C26" s="61">
        <f>C24-C27</f>
        <v>66.69</v>
      </c>
      <c r="D26" s="61">
        <f aca="true" t="shared" si="5" ref="D26:I26">D24-D27</f>
        <v>66.41000000000001</v>
      </c>
      <c r="E26" s="61">
        <f>E24-E27</f>
        <v>66.87000000000002</v>
      </c>
      <c r="F26" s="61">
        <f>F24-F27</f>
        <v>67.74</v>
      </c>
      <c r="G26" s="61">
        <f t="shared" si="5"/>
        <v>66.15999999999998</v>
      </c>
      <c r="H26" s="61">
        <f t="shared" si="5"/>
        <v>66.28</v>
      </c>
      <c r="I26" s="61">
        <f t="shared" si="5"/>
        <v>65.13000000000001</v>
      </c>
      <c r="J26" s="61">
        <f>J24-J27</f>
        <v>66.61</v>
      </c>
      <c r="K26" s="61">
        <f aca="true" t="shared" si="6" ref="K26:Z26">K24-K27</f>
        <v>65.03000000000002</v>
      </c>
      <c r="L26" s="61">
        <f t="shared" si="6"/>
        <v>62.849999999999994</v>
      </c>
      <c r="M26" s="61">
        <f>M24-M27</f>
        <v>68.63999999999999</v>
      </c>
      <c r="N26" s="61">
        <f t="shared" si="6"/>
        <v>66.55</v>
      </c>
      <c r="O26" s="61">
        <f t="shared" si="6"/>
        <v>56.24000000000001</v>
      </c>
      <c r="P26" s="61">
        <f>P24-P27</f>
        <v>55.03</v>
      </c>
      <c r="Q26" s="61">
        <f>Q24-Q27</f>
        <v>63.07000000000001</v>
      </c>
      <c r="R26" s="61">
        <f t="shared" si="6"/>
        <v>69.97999999999996</v>
      </c>
      <c r="S26" s="61">
        <f t="shared" si="6"/>
        <v>71.03999999999999</v>
      </c>
      <c r="T26" s="61">
        <f t="shared" si="6"/>
        <v>91.20999999999998</v>
      </c>
      <c r="U26" s="61">
        <f>U24-U27</f>
        <v>63.12999999999997</v>
      </c>
      <c r="V26" s="61">
        <f t="shared" si="6"/>
        <v>62.95000000000002</v>
      </c>
      <c r="W26" s="61">
        <f t="shared" si="6"/>
        <v>62.59</v>
      </c>
      <c r="X26" s="61">
        <f>X24-X27</f>
        <v>63.059999999999974</v>
      </c>
      <c r="Y26" s="61">
        <f t="shared" si="6"/>
        <v>63.52000000000001</v>
      </c>
      <c r="Z26" s="61">
        <f t="shared" si="6"/>
        <v>64.28</v>
      </c>
      <c r="AA26" s="61">
        <f>SUM(C26:Z26)</f>
        <v>1581.0599999999997</v>
      </c>
      <c r="AB26" s="62">
        <f>AA26/24</f>
        <v>65.87749999999998</v>
      </c>
      <c r="AC26" s="63"/>
      <c r="AD26" s="66">
        <f>MAX(C26:Z26)</f>
        <v>91.20999999999998</v>
      </c>
      <c r="AE26" s="18"/>
      <c r="AF26" s="11"/>
      <c r="AG26" s="7"/>
      <c r="AH26" s="7"/>
    </row>
    <row r="27" spans="1:34" ht="15">
      <c r="A27" s="59" t="s">
        <v>6</v>
      </c>
      <c r="B27" s="60" t="s">
        <v>3</v>
      </c>
      <c r="C27" s="61">
        <f>'[1]уг.база'!G8</f>
        <v>116.91</v>
      </c>
      <c r="D27" s="61">
        <f>'[1]уг.база'!G9</f>
        <v>97.27</v>
      </c>
      <c r="E27" s="61">
        <f>'[1]уг.база'!G10</f>
        <v>93.92999999999999</v>
      </c>
      <c r="F27" s="61">
        <f>'[1]уг.база'!G11</f>
        <v>97.86</v>
      </c>
      <c r="G27" s="61">
        <f>'[1]уг.база'!G12</f>
        <v>92.48</v>
      </c>
      <c r="H27" s="61">
        <f>'[1]уг.база'!G13</f>
        <v>94.52000000000001</v>
      </c>
      <c r="I27" s="61">
        <f>'[1]уг.база'!G14</f>
        <v>93.27</v>
      </c>
      <c r="J27" s="61">
        <f>'[1]уг.база'!G15</f>
        <v>103.30999999999999</v>
      </c>
      <c r="K27" s="61">
        <f>'[1]уг.база'!G16</f>
        <v>124.33</v>
      </c>
      <c r="L27" s="61">
        <f>'[1]уг.база'!G17</f>
        <v>127.47</v>
      </c>
      <c r="M27" s="61">
        <f>'[1]уг.база'!G18</f>
        <v>125.52000000000001</v>
      </c>
      <c r="N27" s="61">
        <f>'[1]уг.база'!G19</f>
        <v>108.17</v>
      </c>
      <c r="O27" s="61">
        <f>'[1]уг.база'!G20</f>
        <v>104.56</v>
      </c>
      <c r="P27" s="61">
        <f>'[1]уг.база'!G21</f>
        <v>112.49000000000001</v>
      </c>
      <c r="Q27" s="61">
        <f>'[1]уг.база'!G22</f>
        <v>125.33</v>
      </c>
      <c r="R27" s="61">
        <f>'[1]уг.база'!G23</f>
        <v>142.66000000000003</v>
      </c>
      <c r="S27" s="61">
        <f>'[1]уг.база'!G24</f>
        <v>157.44</v>
      </c>
      <c r="T27" s="61">
        <f>'[1]уг.база'!G25</f>
        <v>147.35000000000002</v>
      </c>
      <c r="U27" s="61">
        <f>'[1]уг.база'!G26</f>
        <v>141.35000000000002</v>
      </c>
      <c r="V27" s="61">
        <f>'[1]уг.база'!G27</f>
        <v>148.96999999999997</v>
      </c>
      <c r="W27" s="61">
        <f>'[1]уг.база'!G28</f>
        <v>143.81</v>
      </c>
      <c r="X27" s="61">
        <f>'[1]уг.база'!G29</f>
        <v>136.14000000000001</v>
      </c>
      <c r="Y27" s="61">
        <f>'[1]уг.база'!G30</f>
        <v>127.75999999999999</v>
      </c>
      <c r="Z27" s="61">
        <f>'[1]уг.база'!G31</f>
        <v>143.8</v>
      </c>
      <c r="AA27" s="61">
        <f>SUM(C27:Z27)</f>
        <v>2906.7</v>
      </c>
      <c r="AB27" s="62">
        <f>AA27/24</f>
        <v>121.1125</v>
      </c>
      <c r="AC27" s="63"/>
      <c r="AD27" s="66">
        <f>MAX(C27:Z27)</f>
        <v>157.44</v>
      </c>
      <c r="AE27" s="18"/>
      <c r="AF27" s="11"/>
      <c r="AG27" s="7"/>
      <c r="AH27" s="7"/>
    </row>
    <row r="28" spans="1:34" ht="15">
      <c r="A28" s="59" t="s">
        <v>7</v>
      </c>
      <c r="B28" s="60" t="s">
        <v>3</v>
      </c>
      <c r="C28" s="61">
        <f aca="true" t="shared" si="7" ref="C28:Y28">C24</f>
        <v>183.6</v>
      </c>
      <c r="D28" s="61">
        <f t="shared" si="7"/>
        <v>163.68</v>
      </c>
      <c r="E28" s="61">
        <f t="shared" si="7"/>
        <v>160.8</v>
      </c>
      <c r="F28" s="61">
        <f t="shared" si="7"/>
        <v>165.6</v>
      </c>
      <c r="G28" s="61">
        <f t="shared" si="7"/>
        <v>158.64</v>
      </c>
      <c r="H28" s="61">
        <f t="shared" si="7"/>
        <v>160.8</v>
      </c>
      <c r="I28" s="61">
        <f t="shared" si="7"/>
        <v>158.4</v>
      </c>
      <c r="J28" s="61">
        <f t="shared" si="7"/>
        <v>169.92</v>
      </c>
      <c r="K28" s="71">
        <f t="shared" si="7"/>
        <v>189.36</v>
      </c>
      <c r="L28" s="71">
        <f t="shared" si="7"/>
        <v>190.32</v>
      </c>
      <c r="M28" s="71">
        <f t="shared" si="7"/>
        <v>194.16</v>
      </c>
      <c r="N28" s="61">
        <f t="shared" si="7"/>
        <v>174.72</v>
      </c>
      <c r="O28" s="61">
        <f t="shared" si="7"/>
        <v>160.8</v>
      </c>
      <c r="P28" s="61">
        <f t="shared" si="7"/>
        <v>167.52</v>
      </c>
      <c r="Q28" s="61">
        <f t="shared" si="7"/>
        <v>188.4</v>
      </c>
      <c r="R28" s="61">
        <f t="shared" si="7"/>
        <v>212.64</v>
      </c>
      <c r="S28" s="61">
        <f t="shared" si="7"/>
        <v>228.48</v>
      </c>
      <c r="T28" s="61">
        <f t="shared" si="7"/>
        <v>238.56</v>
      </c>
      <c r="U28" s="61">
        <f t="shared" si="7"/>
        <v>204.48</v>
      </c>
      <c r="V28" s="61">
        <f t="shared" si="7"/>
        <v>211.92</v>
      </c>
      <c r="W28" s="61">
        <f t="shared" si="7"/>
        <v>206.4</v>
      </c>
      <c r="X28" s="61">
        <f t="shared" si="7"/>
        <v>199.2</v>
      </c>
      <c r="Y28" s="61">
        <f t="shared" si="7"/>
        <v>191.28</v>
      </c>
      <c r="Z28" s="61">
        <f>Z24</f>
        <v>208.08</v>
      </c>
      <c r="AA28" s="61">
        <f>SUM(C28:Z28)</f>
        <v>4487.76</v>
      </c>
      <c r="AB28" s="62">
        <f>AA28/24</f>
        <v>186.99</v>
      </c>
      <c r="AC28" s="63"/>
      <c r="AD28" s="64"/>
      <c r="AE28" s="18"/>
      <c r="AF28" s="11"/>
      <c r="AG28" s="7"/>
      <c r="AH28" s="7"/>
    </row>
    <row r="29" spans="1:34" ht="15">
      <c r="A29" s="59" t="s">
        <v>8</v>
      </c>
      <c r="B29" s="60" t="s">
        <v>9</v>
      </c>
      <c r="C29" s="73">
        <v>6</v>
      </c>
      <c r="D29" s="73">
        <v>6</v>
      </c>
      <c r="E29" s="73">
        <v>6</v>
      </c>
      <c r="F29" s="73">
        <v>6</v>
      </c>
      <c r="G29" s="73">
        <v>6</v>
      </c>
      <c r="H29" s="73">
        <v>6</v>
      </c>
      <c r="I29" s="73">
        <v>6</v>
      </c>
      <c r="J29" s="73">
        <v>6</v>
      </c>
      <c r="K29" s="68">
        <v>6</v>
      </c>
      <c r="L29" s="68">
        <v>5.9</v>
      </c>
      <c r="M29" s="68">
        <v>5.9</v>
      </c>
      <c r="N29" s="68">
        <v>5.8</v>
      </c>
      <c r="O29" s="68">
        <v>5.8</v>
      </c>
      <c r="P29" s="68">
        <v>5.8</v>
      </c>
      <c r="Q29" s="68">
        <v>5.8</v>
      </c>
      <c r="R29" s="68">
        <v>5.8</v>
      </c>
      <c r="S29" s="68">
        <v>5.8</v>
      </c>
      <c r="T29" s="68">
        <v>6</v>
      </c>
      <c r="U29" s="68">
        <v>6</v>
      </c>
      <c r="V29" s="68">
        <v>6</v>
      </c>
      <c r="W29" s="68">
        <v>6</v>
      </c>
      <c r="X29" s="68">
        <v>6</v>
      </c>
      <c r="Y29" s="68">
        <v>6</v>
      </c>
      <c r="Z29" s="68">
        <v>6</v>
      </c>
      <c r="AA29" s="68"/>
      <c r="AB29" s="68"/>
      <c r="AC29" s="74"/>
      <c r="AD29" s="75"/>
      <c r="AE29" s="24"/>
      <c r="AF29" s="20"/>
      <c r="AG29" s="7"/>
      <c r="AH29" s="7"/>
    </row>
    <row r="30" spans="1:34" ht="1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70"/>
      <c r="AC30" s="63"/>
      <c r="AD30" s="64"/>
      <c r="AE30" s="18"/>
      <c r="AF30" s="11"/>
      <c r="AG30" s="7"/>
      <c r="AH30" s="7"/>
    </row>
    <row r="31" spans="1:35" s="1" customFormat="1" ht="15">
      <c r="A31" s="76" t="s">
        <v>12</v>
      </c>
      <c r="B31" s="77" t="s">
        <v>3</v>
      </c>
      <c r="C31" s="78">
        <f aca="true" t="shared" si="8" ref="C31:AB32">C10+C17+C24</f>
        <v>7966.56</v>
      </c>
      <c r="D31" s="78">
        <f t="shared" si="8"/>
        <v>7848.960000000001</v>
      </c>
      <c r="E31" s="78">
        <f t="shared" si="8"/>
        <v>7751.5199999999995</v>
      </c>
      <c r="F31" s="78">
        <f t="shared" si="8"/>
        <v>7688.880000000001</v>
      </c>
      <c r="G31" s="78">
        <f t="shared" si="8"/>
        <v>7730.16</v>
      </c>
      <c r="H31" s="78">
        <f t="shared" si="8"/>
        <v>7568.64</v>
      </c>
      <c r="I31" s="78">
        <f t="shared" si="8"/>
        <v>7206.24</v>
      </c>
      <c r="J31" s="78">
        <f t="shared" si="8"/>
        <v>8440.08</v>
      </c>
      <c r="K31" s="78">
        <f t="shared" si="8"/>
        <v>9055.2</v>
      </c>
      <c r="L31" s="78">
        <f t="shared" si="8"/>
        <v>9152.16</v>
      </c>
      <c r="M31" s="78">
        <f t="shared" si="8"/>
        <v>9377.759999999998</v>
      </c>
      <c r="N31" s="78">
        <f t="shared" si="8"/>
        <v>9274.56</v>
      </c>
      <c r="O31" s="78">
        <f t="shared" si="8"/>
        <v>9249.84</v>
      </c>
      <c r="P31" s="78">
        <f t="shared" si="8"/>
        <v>9157.44</v>
      </c>
      <c r="Q31" s="78">
        <f t="shared" si="8"/>
        <v>9196.32</v>
      </c>
      <c r="R31" s="78">
        <f t="shared" si="8"/>
        <v>9053.519999999999</v>
      </c>
      <c r="S31" s="78">
        <f t="shared" si="8"/>
        <v>8832.72</v>
      </c>
      <c r="T31" s="78">
        <f t="shared" si="8"/>
        <v>8565.36</v>
      </c>
      <c r="U31" s="78">
        <f t="shared" si="8"/>
        <v>8250.24</v>
      </c>
      <c r="V31" s="78">
        <f t="shared" si="8"/>
        <v>8012.16</v>
      </c>
      <c r="W31" s="78">
        <f t="shared" si="8"/>
        <v>7852.5599999999995</v>
      </c>
      <c r="X31" s="78">
        <f t="shared" si="8"/>
        <v>8006.16</v>
      </c>
      <c r="Y31" s="78">
        <f t="shared" si="8"/>
        <v>8375.52</v>
      </c>
      <c r="Z31" s="78">
        <f t="shared" si="8"/>
        <v>8206.800000000001</v>
      </c>
      <c r="AA31" s="78">
        <f t="shared" si="8"/>
        <v>201819.36000000002</v>
      </c>
      <c r="AB31" s="78">
        <f t="shared" si="8"/>
        <v>8408.94</v>
      </c>
      <c r="AC31" s="79">
        <f>AC10+AC17+AC24</f>
        <v>9606.96</v>
      </c>
      <c r="AD31" s="80">
        <f>AD10+AD17+AD24</f>
        <v>9606.96</v>
      </c>
      <c r="AE31" s="31">
        <v>0.6391054122893297</v>
      </c>
      <c r="AF31" s="32">
        <v>0.6391054122893297</v>
      </c>
      <c r="AG31" s="7">
        <v>3813.84</v>
      </c>
      <c r="AH31" s="7"/>
      <c r="AI31" s="2"/>
    </row>
    <row r="32" spans="1:35" s="1" customFormat="1" ht="15">
      <c r="A32" s="76"/>
      <c r="B32" s="77" t="s">
        <v>4</v>
      </c>
      <c r="C32" s="78">
        <f>C11+C18+C25</f>
        <v>1617.1200000000001</v>
      </c>
      <c r="D32" s="78">
        <f t="shared" si="8"/>
        <v>1640.1599999999999</v>
      </c>
      <c r="E32" s="78">
        <f t="shared" si="8"/>
        <v>1632.96</v>
      </c>
      <c r="F32" s="78">
        <f>F11+F18+F25</f>
        <v>1658.8799999999999</v>
      </c>
      <c r="G32" s="78">
        <f t="shared" si="8"/>
        <v>1666.56</v>
      </c>
      <c r="H32" s="78">
        <f>H11+H18+H25</f>
        <v>1539.1200000000001</v>
      </c>
      <c r="I32" s="78">
        <f t="shared" si="8"/>
        <v>1315.44</v>
      </c>
      <c r="J32" s="78">
        <f>J11+J18+J25</f>
        <v>1659.1200000000001</v>
      </c>
      <c r="K32" s="78">
        <f>K11+K18+K25</f>
        <v>1775.76</v>
      </c>
      <c r="L32" s="78">
        <f t="shared" si="8"/>
        <v>1790.64</v>
      </c>
      <c r="M32" s="78">
        <f t="shared" si="8"/>
        <v>1916.88</v>
      </c>
      <c r="N32" s="78">
        <f t="shared" si="8"/>
        <v>1854.72</v>
      </c>
      <c r="O32" s="78">
        <f t="shared" si="8"/>
        <v>1763.5200000000002</v>
      </c>
      <c r="P32" s="78">
        <f t="shared" si="8"/>
        <v>1784.72</v>
      </c>
      <c r="Q32" s="78">
        <f t="shared" si="8"/>
        <v>1764.96</v>
      </c>
      <c r="R32" s="78">
        <f>R11+R18+R25</f>
        <v>1701.8400000000001</v>
      </c>
      <c r="S32" s="78">
        <f>S11+S18+S25</f>
        <v>1722.24</v>
      </c>
      <c r="T32" s="78">
        <f t="shared" si="8"/>
        <v>1701.6000000000001</v>
      </c>
      <c r="U32" s="78">
        <f t="shared" si="8"/>
        <v>1620</v>
      </c>
      <c r="V32" s="78">
        <f>V11+V18+V25</f>
        <v>1488</v>
      </c>
      <c r="W32" s="78">
        <f t="shared" si="8"/>
        <v>1478.4</v>
      </c>
      <c r="X32" s="78">
        <f t="shared" si="8"/>
        <v>1599.6000000000001</v>
      </c>
      <c r="Y32" s="78">
        <f>Y11+Y18+Y25</f>
        <v>1784.6399999999999</v>
      </c>
      <c r="Z32" s="78">
        <f>Z11+Z18+Z25</f>
        <v>1752.7200000000003</v>
      </c>
      <c r="AA32" s="78">
        <f>SUM(C32:Z32)</f>
        <v>40229.600000000006</v>
      </c>
      <c r="AB32" s="81">
        <f>AA32/24</f>
        <v>1676.2333333333336</v>
      </c>
      <c r="AC32" s="79"/>
      <c r="AD32" s="82"/>
      <c r="AE32" s="33"/>
      <c r="AF32" s="30"/>
      <c r="AG32" s="7">
        <v>1587.3600000000001</v>
      </c>
      <c r="AH32" s="7"/>
      <c r="AI32" s="2"/>
    </row>
    <row r="33" spans="1:35" s="1" customFormat="1" ht="15">
      <c r="A33" s="76" t="s">
        <v>5</v>
      </c>
      <c r="B33" s="77" t="s">
        <v>3</v>
      </c>
      <c r="C33" s="78">
        <f>C31-C34</f>
        <v>3986.8600000000106</v>
      </c>
      <c r="D33" s="78">
        <f aca="true" t="shared" si="9" ref="D33:AB33">D31-D34</f>
        <v>3968.629999999974</v>
      </c>
      <c r="E33" s="78">
        <f t="shared" si="9"/>
        <v>3908.950000000011</v>
      </c>
      <c r="F33" s="78">
        <f t="shared" si="9"/>
        <v>3866.5200000000127</v>
      </c>
      <c r="G33" s="78">
        <f t="shared" si="9"/>
        <v>3943.660000000008</v>
      </c>
      <c r="H33" s="78">
        <f t="shared" si="9"/>
        <v>3788.589999999975</v>
      </c>
      <c r="I33" s="78">
        <f t="shared" si="9"/>
        <v>3221.8799999999997</v>
      </c>
      <c r="J33" s="78">
        <f t="shared" si="9"/>
        <v>3245.2800000000016</v>
      </c>
      <c r="K33" s="78">
        <f t="shared" si="9"/>
        <v>3195.090000000021</v>
      </c>
      <c r="L33" s="78">
        <f t="shared" si="9"/>
        <v>3045.3999999999796</v>
      </c>
      <c r="M33" s="78">
        <f t="shared" si="9"/>
        <v>2982.1500000000124</v>
      </c>
      <c r="N33" s="78">
        <f t="shared" si="9"/>
        <v>3076.1399999999758</v>
      </c>
      <c r="O33" s="78">
        <f t="shared" si="9"/>
        <v>2956.900000000015</v>
      </c>
      <c r="P33" s="78">
        <f t="shared" si="9"/>
        <v>2821.8900000000176</v>
      </c>
      <c r="Q33" s="78">
        <f t="shared" si="9"/>
        <v>2940.2599999999784</v>
      </c>
      <c r="R33" s="78">
        <f t="shared" si="9"/>
        <v>2842.040000000019</v>
      </c>
      <c r="S33" s="78">
        <f t="shared" si="9"/>
        <v>3070.989999999986</v>
      </c>
      <c r="T33" s="78">
        <f t="shared" si="9"/>
        <v>3256.010000000003</v>
      </c>
      <c r="U33" s="78">
        <f t="shared" si="9"/>
        <v>3222.9199999999983</v>
      </c>
      <c r="V33" s="78">
        <f t="shared" si="9"/>
        <v>3117.9000000000024</v>
      </c>
      <c r="W33" s="78">
        <f t="shared" si="9"/>
        <v>3112.459999999998</v>
      </c>
      <c r="X33" s="78">
        <f t="shared" si="9"/>
        <v>3390.550000000012</v>
      </c>
      <c r="Y33" s="78">
        <f t="shared" si="9"/>
        <v>3789.689999999975</v>
      </c>
      <c r="Z33" s="78">
        <f t="shared" si="9"/>
        <v>3908.7400000000116</v>
      </c>
      <c r="AA33" s="78">
        <f t="shared" si="9"/>
        <v>80659.90000000001</v>
      </c>
      <c r="AB33" s="78">
        <f t="shared" si="9"/>
        <v>3360.6291666666666</v>
      </c>
      <c r="AC33" s="79"/>
      <c r="AD33" s="80">
        <f>MAX(C33:Z33)</f>
        <v>3986.8600000000106</v>
      </c>
      <c r="AE33" s="33"/>
      <c r="AF33" s="30"/>
      <c r="AG33" s="7">
        <v>1374.4799999999973</v>
      </c>
      <c r="AH33" s="7"/>
      <c r="AI33" s="2"/>
    </row>
    <row r="34" spans="1:35" s="1" customFormat="1" ht="15">
      <c r="A34" s="76" t="s">
        <v>6</v>
      </c>
      <c r="B34" s="77" t="s">
        <v>3</v>
      </c>
      <c r="C34" s="78">
        <f>C13+C20+C27</f>
        <v>3979.69999999999</v>
      </c>
      <c r="D34" s="78">
        <f aca="true" t="shared" si="10" ref="D34:AB34">D13+D20+D27</f>
        <v>3880.3300000000268</v>
      </c>
      <c r="E34" s="78">
        <f t="shared" si="10"/>
        <v>3842.5699999999883</v>
      </c>
      <c r="F34" s="78">
        <f t="shared" si="10"/>
        <v>3822.3599999999883</v>
      </c>
      <c r="G34" s="78">
        <f t="shared" si="10"/>
        <v>3786.499999999992</v>
      </c>
      <c r="H34" s="78">
        <f t="shared" si="10"/>
        <v>3780.050000000025</v>
      </c>
      <c r="I34" s="78">
        <f t="shared" si="10"/>
        <v>3984.36</v>
      </c>
      <c r="J34" s="78">
        <f t="shared" si="10"/>
        <v>5194.799999999998</v>
      </c>
      <c r="K34" s="78">
        <f t="shared" si="10"/>
        <v>5860.10999999998</v>
      </c>
      <c r="L34" s="78">
        <f t="shared" si="10"/>
        <v>6106.76000000002</v>
      </c>
      <c r="M34" s="78">
        <f t="shared" si="10"/>
        <v>6395.609999999986</v>
      </c>
      <c r="N34" s="78">
        <f t="shared" si="10"/>
        <v>6198.420000000024</v>
      </c>
      <c r="O34" s="78">
        <f t="shared" si="10"/>
        <v>6292.939999999985</v>
      </c>
      <c r="P34" s="78">
        <f t="shared" si="10"/>
        <v>6335.549999999983</v>
      </c>
      <c r="Q34" s="78">
        <f t="shared" si="10"/>
        <v>6256.060000000021</v>
      </c>
      <c r="R34" s="78">
        <f t="shared" si="10"/>
        <v>6211.47999999998</v>
      </c>
      <c r="S34" s="78">
        <f t="shared" si="10"/>
        <v>5761.730000000013</v>
      </c>
      <c r="T34" s="78">
        <f t="shared" si="10"/>
        <v>5309.349999999998</v>
      </c>
      <c r="U34" s="78">
        <f t="shared" si="10"/>
        <v>5027.3200000000015</v>
      </c>
      <c r="V34" s="78">
        <f t="shared" si="10"/>
        <v>4894.2599999999975</v>
      </c>
      <c r="W34" s="78">
        <f t="shared" si="10"/>
        <v>4740.100000000001</v>
      </c>
      <c r="X34" s="78">
        <f t="shared" si="10"/>
        <v>4615.609999999988</v>
      </c>
      <c r="Y34" s="78">
        <f t="shared" si="10"/>
        <v>4585.830000000025</v>
      </c>
      <c r="Z34" s="78">
        <f t="shared" si="10"/>
        <v>4298.0599999999895</v>
      </c>
      <c r="AA34" s="78">
        <f t="shared" si="10"/>
        <v>121159.46</v>
      </c>
      <c r="AB34" s="78">
        <f t="shared" si="10"/>
        <v>5048.310833333334</v>
      </c>
      <c r="AC34" s="79"/>
      <c r="AD34" s="80">
        <f>MAX(C34:Z34)</f>
        <v>6395.609999999986</v>
      </c>
      <c r="AE34" s="33"/>
      <c r="AF34" s="30"/>
      <c r="AG34" s="7">
        <v>1872.9300000000044</v>
      </c>
      <c r="AH34" s="7"/>
      <c r="AI34" s="2"/>
    </row>
    <row r="35" spans="1:35" s="1" customFormat="1" ht="15.75" thickBot="1">
      <c r="A35" s="83" t="s">
        <v>7</v>
      </c>
      <c r="B35" s="84" t="s">
        <v>3</v>
      </c>
      <c r="C35" s="85">
        <f aca="true" t="shared" si="11" ref="C35:Z35">C31</f>
        <v>7966.56</v>
      </c>
      <c r="D35" s="85">
        <f t="shared" si="11"/>
        <v>7848.960000000001</v>
      </c>
      <c r="E35" s="85">
        <f t="shared" si="11"/>
        <v>7751.5199999999995</v>
      </c>
      <c r="F35" s="85">
        <f t="shared" si="11"/>
        <v>7688.880000000001</v>
      </c>
      <c r="G35" s="85">
        <f t="shared" si="11"/>
        <v>7730.16</v>
      </c>
      <c r="H35" s="85">
        <f t="shared" si="11"/>
        <v>7568.64</v>
      </c>
      <c r="I35" s="85">
        <f t="shared" si="11"/>
        <v>7206.24</v>
      </c>
      <c r="J35" s="85">
        <f t="shared" si="11"/>
        <v>8440.08</v>
      </c>
      <c r="K35" s="85">
        <f t="shared" si="11"/>
        <v>9055.2</v>
      </c>
      <c r="L35" s="85">
        <f t="shared" si="11"/>
        <v>9152.16</v>
      </c>
      <c r="M35" s="85">
        <f t="shared" si="11"/>
        <v>9377.759999999998</v>
      </c>
      <c r="N35" s="85">
        <f t="shared" si="11"/>
        <v>9274.56</v>
      </c>
      <c r="O35" s="85">
        <f t="shared" si="11"/>
        <v>9249.84</v>
      </c>
      <c r="P35" s="85">
        <f t="shared" si="11"/>
        <v>9157.44</v>
      </c>
      <c r="Q35" s="85">
        <f t="shared" si="11"/>
        <v>9196.32</v>
      </c>
      <c r="R35" s="85">
        <f t="shared" si="11"/>
        <v>9053.519999999999</v>
      </c>
      <c r="S35" s="85">
        <f t="shared" si="11"/>
        <v>8832.72</v>
      </c>
      <c r="T35" s="85">
        <f t="shared" si="11"/>
        <v>8565.36</v>
      </c>
      <c r="U35" s="85">
        <f t="shared" si="11"/>
        <v>8250.24</v>
      </c>
      <c r="V35" s="85">
        <f t="shared" si="11"/>
        <v>8012.16</v>
      </c>
      <c r="W35" s="85">
        <f t="shared" si="11"/>
        <v>7852.5599999999995</v>
      </c>
      <c r="X35" s="85">
        <f t="shared" si="11"/>
        <v>8006.16</v>
      </c>
      <c r="Y35" s="85">
        <f t="shared" si="11"/>
        <v>8375.52</v>
      </c>
      <c r="Z35" s="85">
        <f t="shared" si="11"/>
        <v>8206.800000000001</v>
      </c>
      <c r="AA35" s="85">
        <f>SUM(C35:Z35)+1</f>
        <v>201820.35999999996</v>
      </c>
      <c r="AB35" s="86">
        <f>AA35/24</f>
        <v>8409.181666666665</v>
      </c>
      <c r="AC35" s="79"/>
      <c r="AD35" s="87"/>
      <c r="AE35" s="33"/>
      <c r="AF35" s="30"/>
      <c r="AG35" s="7">
        <v>3813.84</v>
      </c>
      <c r="AH35" s="7"/>
      <c r="AI35" s="2"/>
    </row>
    <row r="36" spans="1:34" ht="12.75">
      <c r="A36" s="88"/>
      <c r="B36" s="89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90"/>
      <c r="AD36" s="91"/>
      <c r="AE36" s="15"/>
      <c r="AF36" s="15"/>
      <c r="AG36" s="7"/>
      <c r="AH36" s="7"/>
    </row>
    <row r="37" spans="1:34" ht="12.75">
      <c r="A37" s="88"/>
      <c r="B37" s="89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90"/>
      <c r="AD37" s="91"/>
      <c r="AE37" s="15"/>
      <c r="AF37" s="15"/>
      <c r="AG37" s="7"/>
      <c r="AH37" s="7"/>
    </row>
    <row r="38" spans="1:34" ht="12.75">
      <c r="A38" s="88"/>
      <c r="B38" s="8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90"/>
      <c r="AD38" s="91"/>
      <c r="AE38" s="15"/>
      <c r="AF38" s="15"/>
      <c r="AG38" s="7"/>
      <c r="AH38" s="7"/>
    </row>
    <row r="39" spans="1:34" ht="12.75">
      <c r="A39" s="88"/>
      <c r="B39" s="8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89"/>
      <c r="AB39" s="89"/>
      <c r="AC39" s="90"/>
      <c r="AD39" s="92"/>
      <c r="AE39" s="7"/>
      <c r="AF39" s="7"/>
      <c r="AG39" s="7"/>
      <c r="AH39" s="7"/>
    </row>
    <row r="40" spans="1:34" ht="30">
      <c r="A40" s="88"/>
      <c r="B40" s="89"/>
      <c r="C40" s="93" t="s">
        <v>49</v>
      </c>
      <c r="D40" s="94"/>
      <c r="E40" s="94"/>
      <c r="F40" s="94"/>
      <c r="G40" s="94"/>
      <c r="H40" s="94"/>
      <c r="I40" s="95"/>
      <c r="J40" s="95"/>
      <c r="K40" s="95"/>
      <c r="L40" s="95"/>
      <c r="M40" s="95"/>
      <c r="N40" s="94"/>
      <c r="O40" s="94"/>
      <c r="P40" s="94"/>
      <c r="Q40" s="94"/>
      <c r="R40" s="94"/>
      <c r="S40" s="38"/>
      <c r="T40" s="94"/>
      <c r="U40" s="94"/>
      <c r="V40" s="39"/>
      <c r="W40" s="39"/>
      <c r="X40" s="39"/>
      <c r="Y40" s="39"/>
      <c r="Z40" s="39"/>
      <c r="AA40" s="89"/>
      <c r="AB40" s="89"/>
      <c r="AC40" s="38"/>
      <c r="AD40" s="92"/>
      <c r="AE40" s="3"/>
      <c r="AF40" s="3"/>
      <c r="AG40" s="3"/>
      <c r="AH40" s="3"/>
    </row>
    <row r="41" spans="1:34" ht="18">
      <c r="A41" s="88"/>
      <c r="B41" s="89"/>
      <c r="C41" s="96"/>
      <c r="D41" s="39"/>
      <c r="E41" s="39"/>
      <c r="F41" s="39"/>
      <c r="G41" s="39"/>
      <c r="H41" s="39"/>
      <c r="I41" s="39"/>
      <c r="J41" s="39"/>
      <c r="K41" s="97"/>
      <c r="L41" s="97"/>
      <c r="M41" s="97"/>
      <c r="N41" s="97"/>
      <c r="O41" s="97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89"/>
      <c r="AB41" s="89"/>
      <c r="AC41" s="38"/>
      <c r="AE41" s="3"/>
      <c r="AF41" s="3"/>
      <c r="AG41" s="3"/>
      <c r="AH41" s="3"/>
    </row>
    <row r="42" spans="1:34" ht="18">
      <c r="A42" s="88"/>
      <c r="B42" s="89"/>
      <c r="C42" s="96"/>
      <c r="D42" s="98"/>
      <c r="E42" s="98"/>
      <c r="F42" s="98"/>
      <c r="G42" s="98"/>
      <c r="H42" s="98"/>
      <c r="I42" s="98"/>
      <c r="J42" s="98"/>
      <c r="K42" s="97"/>
      <c r="L42" s="97"/>
      <c r="M42" s="97"/>
      <c r="N42" s="97"/>
      <c r="O42" s="97"/>
      <c r="P42" s="98"/>
      <c r="Q42" s="98"/>
      <c r="R42" s="98"/>
      <c r="S42" s="98"/>
      <c r="T42" s="98"/>
      <c r="U42" s="98"/>
      <c r="V42" s="98"/>
      <c r="W42" s="98"/>
      <c r="X42" s="39"/>
      <c r="Y42" s="39"/>
      <c r="Z42" s="39"/>
      <c r="AA42" s="89"/>
      <c r="AB42" s="89"/>
      <c r="AC42" s="38"/>
      <c r="AE42" s="3"/>
      <c r="AF42" s="3"/>
      <c r="AG42" s="3"/>
      <c r="AH42" s="3"/>
    </row>
    <row r="43" spans="1:34" ht="23.25">
      <c r="A43" s="88"/>
      <c r="B43" s="89"/>
      <c r="C43" s="99" t="s">
        <v>54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1"/>
      <c r="N43" s="101"/>
      <c r="O43" s="101"/>
      <c r="P43" s="102"/>
      <c r="Q43" s="102"/>
      <c r="R43" s="102"/>
      <c r="S43" s="102"/>
      <c r="T43" s="102"/>
      <c r="U43" s="102"/>
      <c r="V43" s="102"/>
      <c r="W43" s="102"/>
      <c r="X43" s="98"/>
      <c r="Y43" s="39"/>
      <c r="Z43" s="39"/>
      <c r="AA43" s="89"/>
      <c r="AB43" s="89"/>
      <c r="AC43" s="38"/>
      <c r="AE43" s="3"/>
      <c r="AF43" s="3"/>
      <c r="AG43" s="3"/>
      <c r="AH43" s="3"/>
    </row>
    <row r="44" spans="1:34" ht="18">
      <c r="A44" s="88"/>
      <c r="B44" s="89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97"/>
      <c r="N44" s="97"/>
      <c r="O44" s="97"/>
      <c r="P44" s="98"/>
      <c r="Q44" s="98"/>
      <c r="R44" s="98"/>
      <c r="S44" s="98"/>
      <c r="T44" s="98"/>
      <c r="U44" s="98"/>
      <c r="V44" s="98"/>
      <c r="W44" s="98"/>
      <c r="X44" s="98"/>
      <c r="Y44" s="39"/>
      <c r="Z44" s="39"/>
      <c r="AA44" s="89"/>
      <c r="AB44" s="89"/>
      <c r="AC44" s="38"/>
      <c r="AE44" s="3"/>
      <c r="AF44" s="3"/>
      <c r="AG44" s="3"/>
      <c r="AH44" s="3"/>
    </row>
    <row r="45" spans="1:34" ht="18">
      <c r="A45" s="88"/>
      <c r="B45" s="89"/>
      <c r="C45" s="96"/>
      <c r="D45" s="98"/>
      <c r="E45" s="98"/>
      <c r="F45" s="98"/>
      <c r="G45" s="98"/>
      <c r="H45" s="98"/>
      <c r="I45" s="98"/>
      <c r="J45" s="98"/>
      <c r="K45" s="98"/>
      <c r="L45" s="98"/>
      <c r="M45" s="97"/>
      <c r="N45" s="97"/>
      <c r="O45" s="97"/>
      <c r="P45" s="98"/>
      <c r="Q45" s="98"/>
      <c r="R45" s="98"/>
      <c r="S45" s="98"/>
      <c r="T45" s="98"/>
      <c r="U45" s="98"/>
      <c r="V45" s="98"/>
      <c r="W45" s="98"/>
      <c r="X45" s="98"/>
      <c r="Y45" s="39"/>
      <c r="Z45" s="39"/>
      <c r="AA45" s="89"/>
      <c r="AB45" s="89"/>
      <c r="AC45" s="38"/>
      <c r="AE45" s="3"/>
      <c r="AF45" s="3"/>
      <c r="AG45" s="3"/>
      <c r="AH45" s="3"/>
    </row>
    <row r="46" spans="1:34" ht="15">
      <c r="A46" s="88"/>
      <c r="B46" s="89"/>
      <c r="C46" s="105" t="s">
        <v>57</v>
      </c>
      <c r="D46" s="39"/>
      <c r="E46" s="39"/>
      <c r="F46" s="39"/>
      <c r="G46" s="39"/>
      <c r="H46" s="39"/>
      <c r="I46" s="39"/>
      <c r="J46" s="39"/>
      <c r="K46" s="39"/>
      <c r="L46" s="39"/>
      <c r="M46" s="97"/>
      <c r="N46" s="97"/>
      <c r="O46" s="97"/>
      <c r="P46" s="98"/>
      <c r="Q46" s="98"/>
      <c r="R46" s="98"/>
      <c r="S46" s="98"/>
      <c r="T46" s="98"/>
      <c r="U46" s="98"/>
      <c r="V46" s="98"/>
      <c r="W46" s="98"/>
      <c r="X46" s="98"/>
      <c r="Y46" s="39"/>
      <c r="Z46" s="39"/>
      <c r="AA46" s="39"/>
      <c r="AB46" s="89"/>
      <c r="AC46" s="38"/>
      <c r="AE46" s="3"/>
      <c r="AF46" s="3"/>
      <c r="AG46" s="3"/>
      <c r="AH46" s="3"/>
    </row>
    <row r="47" spans="1:34" ht="23.25">
      <c r="A47" s="21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28"/>
      <c r="N47" s="28"/>
      <c r="O47" s="28"/>
      <c r="P47" s="29"/>
      <c r="Q47" s="29"/>
      <c r="R47" s="29"/>
      <c r="S47" s="29"/>
      <c r="T47" s="29"/>
      <c r="U47" s="29"/>
      <c r="V47" s="29"/>
      <c r="W47" s="29"/>
      <c r="X47" s="16"/>
      <c r="Y47" s="26"/>
      <c r="Z47" s="26"/>
      <c r="AA47" s="26"/>
      <c r="AB47" s="26"/>
      <c r="AC47" s="26"/>
      <c r="AD47" s="27"/>
      <c r="AE47" s="27"/>
      <c r="AF47" s="3"/>
      <c r="AG47" s="3"/>
      <c r="AH47" s="3"/>
    </row>
    <row r="48" spans="1:34" ht="12.75">
      <c r="A48" s="6"/>
      <c r="B48" s="16"/>
      <c r="C48" s="3"/>
      <c r="D48" s="3"/>
      <c r="E48" s="3"/>
      <c r="F48" s="3"/>
      <c r="G48" s="3"/>
      <c r="H48" s="3"/>
      <c r="I48" s="3"/>
      <c r="J48" s="3"/>
      <c r="K48" s="3"/>
      <c r="L48" s="3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16"/>
      <c r="Y48" s="16"/>
      <c r="Z48" s="16"/>
      <c r="AA48" s="16"/>
      <c r="AB48" s="16"/>
      <c r="AC48" s="4"/>
      <c r="AD48" s="3"/>
      <c r="AE48" s="3"/>
      <c r="AF48" s="3"/>
      <c r="AG48" s="3"/>
      <c r="AH48" s="3"/>
    </row>
    <row r="49" spans="1:29" ht="12.75">
      <c r="A49" s="6"/>
      <c r="B49" s="16"/>
      <c r="C49" s="3"/>
      <c r="D49" s="3"/>
      <c r="E49" s="3"/>
      <c r="F49" s="3"/>
      <c r="G49" s="3"/>
      <c r="H49" s="3"/>
      <c r="I49" s="3"/>
      <c r="J49" s="3"/>
      <c r="K49" s="3"/>
      <c r="L49" s="3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4"/>
    </row>
    <row r="50" spans="1:29" ht="12.75">
      <c r="A50" s="6"/>
      <c r="B50" s="16"/>
      <c r="C50" s="3"/>
      <c r="D50" s="3"/>
      <c r="E50" s="3"/>
      <c r="F50" s="3"/>
      <c r="G50" s="3"/>
      <c r="H50" s="3"/>
      <c r="I50" s="3"/>
      <c r="J50" s="3"/>
      <c r="K50" s="3"/>
      <c r="L50" s="3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4"/>
    </row>
    <row r="51" spans="1:29" ht="18">
      <c r="A51" s="6"/>
      <c r="B51" s="16"/>
      <c r="C51" s="2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4"/>
    </row>
    <row r="52" spans="1:29" ht="15.75">
      <c r="A52" s="6"/>
      <c r="B52" s="16"/>
      <c r="C52" s="25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4"/>
    </row>
    <row r="53" spans="1:29" ht="15.75">
      <c r="A53" s="6"/>
      <c r="B53" s="16"/>
      <c r="C53" s="2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4"/>
    </row>
    <row r="54" spans="1:29" ht="12.75">
      <c r="A54" s="17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3"/>
    </row>
    <row r="55" spans="1:29" ht="12.75">
      <c r="A55" s="16"/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3"/>
    </row>
    <row r="56" spans="1:29" ht="12.75">
      <c r="A56" s="16"/>
      <c r="B56" s="1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3"/>
    </row>
    <row r="57" spans="1:29" ht="12.75">
      <c r="A57" s="16"/>
      <c r="B57" s="1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3"/>
    </row>
    <row r="58" spans="1:29" ht="12.75">
      <c r="A58" s="16"/>
      <c r="B58" s="1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3"/>
    </row>
    <row r="59" spans="1:29" ht="12.75">
      <c r="A59" s="16"/>
      <c r="B59" s="1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3"/>
    </row>
    <row r="60" spans="1:29" ht="12.75">
      <c r="A60" s="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>
      <c r="A61" s="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75">
      <c r="A62" s="8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75">
      <c r="A63" s="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75">
      <c r="A64" s="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</sheetData>
  <sheetProtection/>
  <mergeCells count="2">
    <mergeCell ref="A7:AD7"/>
    <mergeCell ref="A3:AD3"/>
  </mergeCells>
  <printOptions/>
  <pageMargins left="0" right="0" top="1.1811023622047245" bottom="0.984251968503937" header="0.5118110236220472" footer="0.5118110236220472"/>
  <pageSetup horizontalDpi="600" verticalDpi="600" orientation="landscape" paperSize="9" scale="55" r:id="rId1"/>
  <rowBreaks count="1" manualBreakCount="1">
    <brk id="48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86"/>
  <sheetViews>
    <sheetView tabSelected="1" view="pageBreakPreview" zoomScale="30" zoomScaleNormal="50" zoomScaleSheetLayoutView="30" zoomScalePageLayoutView="0" workbookViewId="0" topLeftCell="A1">
      <selection activeCell="A1" sqref="A1:AA53"/>
    </sheetView>
  </sheetViews>
  <sheetFormatPr defaultColWidth="9.140625" defaultRowHeight="12.75"/>
  <cols>
    <col min="1" max="1" width="73.140625" style="0" customWidth="1"/>
    <col min="27" max="27" width="13.140625" style="0" customWidth="1"/>
  </cols>
  <sheetData>
    <row r="1" spans="1:28" ht="26.25">
      <c r="A1" s="106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3"/>
    </row>
    <row r="3" spans="1:28" ht="26.25">
      <c r="A3" s="106" t="s">
        <v>58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3"/>
    </row>
    <row r="4" ht="12.75">
      <c r="AB4" s="3"/>
    </row>
    <row r="5" ht="13.5" thickBot="1">
      <c r="AB5" s="3"/>
    </row>
    <row r="6" spans="1:28" ht="144" customHeight="1" thickBot="1">
      <c r="A6" s="107" t="s">
        <v>29</v>
      </c>
      <c r="B6" s="108" t="s">
        <v>59</v>
      </c>
      <c r="C6" s="109">
        <v>1</v>
      </c>
      <c r="D6" s="110">
        <v>2</v>
      </c>
      <c r="E6" s="110">
        <v>3</v>
      </c>
      <c r="F6" s="110">
        <v>4</v>
      </c>
      <c r="G6" s="110">
        <v>5</v>
      </c>
      <c r="H6" s="110">
        <v>6</v>
      </c>
      <c r="I6" s="110">
        <v>7</v>
      </c>
      <c r="J6" s="110">
        <v>8</v>
      </c>
      <c r="K6" s="110">
        <v>9</v>
      </c>
      <c r="L6" s="110">
        <v>10</v>
      </c>
      <c r="M6" s="110">
        <v>11</v>
      </c>
      <c r="N6" s="110">
        <v>12</v>
      </c>
      <c r="O6" s="110">
        <v>13</v>
      </c>
      <c r="P6" s="110">
        <v>14</v>
      </c>
      <c r="Q6" s="110">
        <v>15</v>
      </c>
      <c r="R6" s="110">
        <v>16</v>
      </c>
      <c r="S6" s="110">
        <v>17</v>
      </c>
      <c r="T6" s="110">
        <v>18</v>
      </c>
      <c r="U6" s="110">
        <v>19</v>
      </c>
      <c r="V6" s="110">
        <v>20</v>
      </c>
      <c r="W6" s="110">
        <v>21</v>
      </c>
      <c r="X6" s="110">
        <v>22</v>
      </c>
      <c r="Y6" s="110">
        <v>23</v>
      </c>
      <c r="Z6" s="111">
        <v>24</v>
      </c>
      <c r="AA6" s="107" t="s">
        <v>30</v>
      </c>
      <c r="AB6" s="3"/>
    </row>
    <row r="7" spans="1:28" ht="21" thickBot="1">
      <c r="A7" s="112" t="s">
        <v>31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3"/>
    </row>
    <row r="8" spans="1:28" ht="20.25">
      <c r="A8" s="115" t="s">
        <v>13</v>
      </c>
      <c r="B8" s="116">
        <v>113</v>
      </c>
      <c r="C8" s="117">
        <f>'[1]одн2.сев'!H8</f>
        <v>52.2</v>
      </c>
      <c r="D8" s="117">
        <f>'[1]одн2.сев'!H9</f>
        <v>51.48</v>
      </c>
      <c r="E8" s="117">
        <f>'[1]одн2.сев'!H10</f>
        <v>51.48</v>
      </c>
      <c r="F8" s="117">
        <f>'[1]одн2.сев'!H11</f>
        <v>54</v>
      </c>
      <c r="G8" s="117">
        <f>'[1]одн2.сев'!H12</f>
        <v>52.2</v>
      </c>
      <c r="H8" s="117">
        <f>'[1]одн2.сев'!H13</f>
        <v>51.48</v>
      </c>
      <c r="I8" s="117">
        <f>'[1]одн2.сев'!H14</f>
        <v>52.56</v>
      </c>
      <c r="J8" s="117">
        <f>'[1]одн2.сев'!H15</f>
        <v>51.12</v>
      </c>
      <c r="K8" s="117">
        <f>'[1]одн2.сев'!H16</f>
        <v>61.2</v>
      </c>
      <c r="L8" s="117">
        <f>'[1]одн2.сев'!H17</f>
        <v>64.44</v>
      </c>
      <c r="M8" s="117">
        <f>'[1]одн2.сев'!H18</f>
        <v>64.44</v>
      </c>
      <c r="N8" s="117">
        <f>'[1]одн2.сев'!H19</f>
        <v>64.8</v>
      </c>
      <c r="O8" s="117">
        <f>'[1]одн2.сев'!H20</f>
        <v>61.92</v>
      </c>
      <c r="P8" s="117">
        <f>'[1]одн2.сев'!H21</f>
        <v>59.04</v>
      </c>
      <c r="Q8" s="117">
        <f>'[1]одн2.сев'!H22</f>
        <v>63</v>
      </c>
      <c r="R8" s="117">
        <f>'[1]одн2.сев'!H23</f>
        <v>59.04</v>
      </c>
      <c r="S8" s="117">
        <f>'[1]одн2.сев'!H24</f>
        <v>55.44</v>
      </c>
      <c r="T8" s="117">
        <f>'[1]одн2.сев'!H25</f>
        <v>49.32</v>
      </c>
      <c r="U8" s="117">
        <f>'[1]одн2.сев'!H26</f>
        <v>50.4</v>
      </c>
      <c r="V8" s="117">
        <f>'[1]одн2.сев'!H27</f>
        <v>47.88</v>
      </c>
      <c r="W8" s="117">
        <f>'[1]одн2.сев'!H28</f>
        <v>48.6</v>
      </c>
      <c r="X8" s="117">
        <f>'[1]одн2.сев'!H29</f>
        <v>50.04</v>
      </c>
      <c r="Y8" s="117">
        <f>'[1]одн2.сев'!H30</f>
        <v>48.96</v>
      </c>
      <c r="Z8" s="117">
        <f>'[1]одн2.сев'!H31</f>
        <v>48.96</v>
      </c>
      <c r="AA8" s="118">
        <f>SUM(C8:Z8)</f>
        <v>1314</v>
      </c>
      <c r="AB8" s="3" t="s">
        <v>52</v>
      </c>
    </row>
    <row r="9" spans="1:28" ht="20.25">
      <c r="A9" s="119" t="s">
        <v>19</v>
      </c>
      <c r="B9" s="120">
        <v>81</v>
      </c>
      <c r="C9" s="117">
        <f>'[1]одн2.сев'!G8</f>
        <v>30.82</v>
      </c>
      <c r="D9" s="121">
        <f>'[1]одн2.сев'!G9</f>
        <v>30.610000000000003</v>
      </c>
      <c r="E9" s="121">
        <f>'[1]одн2.сев'!G10</f>
        <v>28.89</v>
      </c>
      <c r="F9" s="121">
        <f>'[1]одн2.сев'!G11</f>
        <v>28.750000000000004</v>
      </c>
      <c r="G9" s="121">
        <f>'[1]одн2.сев'!G12</f>
        <v>27.770000000000003</v>
      </c>
      <c r="H9" s="121">
        <f>'[1]одн2.сев'!G13</f>
        <v>31.15</v>
      </c>
      <c r="I9" s="121">
        <f>'[1]одн2.сев'!G14</f>
        <v>51.559999999999995</v>
      </c>
      <c r="J9" s="121">
        <f>'[1]одн2.сев'!G15</f>
        <v>142.01</v>
      </c>
      <c r="K9" s="121">
        <f>'[1]одн2.сев'!G16</f>
        <v>207.45999999999998</v>
      </c>
      <c r="L9" s="121">
        <f>'[1]одн2.сев'!G17</f>
        <v>202.28000000000003</v>
      </c>
      <c r="M9" s="121">
        <f>'[1]одн2.сев'!G18</f>
        <v>212.30999999999997</v>
      </c>
      <c r="N9" s="121">
        <f>'[1]одн2.сев'!G19</f>
        <v>185.3</v>
      </c>
      <c r="O9" s="121">
        <f>'[1]одн2.сев'!G20</f>
        <v>209.62</v>
      </c>
      <c r="P9" s="121">
        <f>'[1]одн2.сев'!G21</f>
        <v>197.31</v>
      </c>
      <c r="Q9" s="121">
        <f>'[1]одн2.сев'!G22</f>
        <v>193.39000000000001</v>
      </c>
      <c r="R9" s="121">
        <f>'[1]одн2.сев'!G23</f>
        <v>185.81</v>
      </c>
      <c r="S9" s="121">
        <f>'[1]одн2.сев'!G24</f>
        <v>188.5</v>
      </c>
      <c r="T9" s="121">
        <f>'[1]одн2.сев'!G25</f>
        <v>161.43</v>
      </c>
      <c r="U9" s="121">
        <f>'[1]одн2.сев'!G26</f>
        <v>128.53</v>
      </c>
      <c r="V9" s="121">
        <f>'[1]одн2.сев'!G27</f>
        <v>111.82</v>
      </c>
      <c r="W9" s="121">
        <f>'[1]одн2.сев'!G28</f>
        <v>124.19000000000001</v>
      </c>
      <c r="X9" s="121">
        <f>'[1]одн2.сев'!G29</f>
        <v>117.86999999999999</v>
      </c>
      <c r="Y9" s="121">
        <f>'[1]одн2.сев'!G30</f>
        <v>98.66</v>
      </c>
      <c r="Z9" s="122">
        <f>'[1]одн2.сев'!G31</f>
        <v>35.03</v>
      </c>
      <c r="AA9" s="123">
        <f>SUM(C9:Z9)</f>
        <v>2931.07</v>
      </c>
      <c r="AB9" s="3" t="s">
        <v>53</v>
      </c>
    </row>
    <row r="10" spans="1:28" ht="20.25">
      <c r="A10" s="124" t="s">
        <v>32</v>
      </c>
      <c r="B10" s="120">
        <v>70</v>
      </c>
      <c r="C10" s="125">
        <f>'[1]Одн.сев'!U8+'[1]Одн.сев'!V8</f>
        <v>41.98</v>
      </c>
      <c r="D10" s="126">
        <f>'[1]Одн.сев'!U9+'[1]Одн.сев'!V9</f>
        <v>40.64</v>
      </c>
      <c r="E10" s="126">
        <f>'[1]Одн.сев'!U10+'[1]Одн.сев'!V10</f>
        <v>41.629999999999995</v>
      </c>
      <c r="F10" s="126">
        <f>'[1]Одн.сев'!U11+'[1]Одн.сев'!V11</f>
        <v>41.339999999999996</v>
      </c>
      <c r="G10" s="126">
        <f>'[1]Одн.сев'!U12+'[1]Одн.сев'!V12</f>
        <v>40.8</v>
      </c>
      <c r="H10" s="126">
        <f>'[1]Одн.сев'!U13+'[1]Одн.сев'!V13</f>
        <v>44.12</v>
      </c>
      <c r="I10" s="126">
        <f>'[1]Одн.сев'!U14+'[1]Одн.сев'!V14</f>
        <v>52.28</v>
      </c>
      <c r="J10" s="126">
        <f>'[1]Одн.сев'!U15+'[1]Одн.сев'!V15</f>
        <v>53.75</v>
      </c>
      <c r="K10" s="126">
        <f>'[1]Одн.сев'!U16+'[1]Одн.сев'!V16</f>
        <v>59.779999999999994</v>
      </c>
      <c r="L10" s="126">
        <f>'[1]Одн.сев'!U17+'[1]Одн.сев'!V17</f>
        <v>65.09</v>
      </c>
      <c r="M10" s="126">
        <f>'[1]Одн.сев'!U18+'[1]Одн.сев'!V18</f>
        <v>66.64</v>
      </c>
      <c r="N10" s="126">
        <f>'[1]Одн.сев'!U19+'[1]Одн.сев'!V19</f>
        <v>65.92999999999999</v>
      </c>
      <c r="O10" s="126">
        <f>'[1]Одн.сев'!U20+'[1]Одн.сев'!V20</f>
        <v>62.68000000000001</v>
      </c>
      <c r="P10" s="126">
        <f>'[1]Одн.сев'!U21+'[1]Одн.сев'!V21</f>
        <v>65.35</v>
      </c>
      <c r="Q10" s="126">
        <f>'[1]Одн.сев'!U22+'[1]Одн.сев'!V22</f>
        <v>72.88</v>
      </c>
      <c r="R10" s="126">
        <f>'[1]Одн.сев'!U23+'[1]Одн.сев'!V23</f>
        <v>68.74</v>
      </c>
      <c r="S10" s="126">
        <f>'[1]Одн.сев'!U24+'[1]Одн.сев'!V24</f>
        <v>72.83</v>
      </c>
      <c r="T10" s="126">
        <f>'[1]Одн.сев'!U25+'[1]Одн.сев'!V25</f>
        <v>57.95</v>
      </c>
      <c r="U10" s="126">
        <f>'[1]Одн.сев'!U26+'[1]Одн.сев'!V26</f>
        <v>52.4</v>
      </c>
      <c r="V10" s="126">
        <f>'[1]Одн.сев'!U27+'[1]Одн.сев'!V27</f>
        <v>50.12</v>
      </c>
      <c r="W10" s="126">
        <f>'[1]Одн.сев'!U28+'[1]Одн.сев'!V28</f>
        <v>43.64</v>
      </c>
      <c r="X10" s="126">
        <f>'[1]Одн.сев'!U29+'[1]Одн.сев'!V29</f>
        <v>42.599999999999994</v>
      </c>
      <c r="Y10" s="126">
        <f>'[1]Одн.сев'!U30+'[1]Одн.сев'!V30</f>
        <v>43.15</v>
      </c>
      <c r="Z10" s="127">
        <f>'[1]Одн.сев'!U31+'[1]Одн.сев'!V31</f>
        <v>42.69</v>
      </c>
      <c r="AA10" s="128">
        <f>SUM(C10:Z10)</f>
        <v>1289.01</v>
      </c>
      <c r="AB10" s="35"/>
    </row>
    <row r="11" spans="1:28" ht="20.25">
      <c r="A11" s="124" t="s">
        <v>33</v>
      </c>
      <c r="B11" s="120">
        <v>70</v>
      </c>
      <c r="C11" s="125">
        <f>'[1]Одн.сев'!AE8</f>
        <v>69.02</v>
      </c>
      <c r="D11" s="126">
        <f>'[1]Одн.сев'!AE9</f>
        <v>68.89</v>
      </c>
      <c r="E11" s="126">
        <f>'[1]Одн.сев'!AE10</f>
        <v>66.28</v>
      </c>
      <c r="F11" s="126">
        <f>'[1]Одн.сев'!AE11</f>
        <v>68.02</v>
      </c>
      <c r="G11" s="126">
        <f>'[1]Одн.сев'!AE12</f>
        <v>67.07</v>
      </c>
      <c r="H11" s="126">
        <f>'[1]Одн.сев'!AE13</f>
        <v>71.28</v>
      </c>
      <c r="I11" s="126">
        <f>'[1]Одн.сев'!AE14</f>
        <v>71.16</v>
      </c>
      <c r="J11" s="126">
        <f>'[1]Одн.сев'!AE15</f>
        <v>80.39999999999999</v>
      </c>
      <c r="K11" s="126">
        <f>'[1]Одн.сев'!AE16</f>
        <v>121.2</v>
      </c>
      <c r="L11" s="126">
        <f>'[1]Одн.сев'!AE17</f>
        <v>124.62</v>
      </c>
      <c r="M11" s="126">
        <f>'[1]Одн.сев'!AE18</f>
        <v>116.67</v>
      </c>
      <c r="N11" s="126">
        <f>'[1]Одн.сев'!AE19</f>
        <v>118.03</v>
      </c>
      <c r="O11" s="126">
        <f>'[1]Одн.сев'!AE20</f>
        <v>100.16</v>
      </c>
      <c r="P11" s="126">
        <f>'[1]Одн.сев'!AE21</f>
        <v>111</v>
      </c>
      <c r="Q11" s="126">
        <f>'[1]Одн.сев'!AE22</f>
        <v>109.37</v>
      </c>
      <c r="R11" s="126">
        <f>'[1]Одн.сев'!AE23</f>
        <v>107.82000000000002</v>
      </c>
      <c r="S11" s="126">
        <f>'[1]Одн.сев'!AE24</f>
        <v>95.00999999999999</v>
      </c>
      <c r="T11" s="126">
        <f>'[1]Одн.сев'!AE25</f>
        <v>72.87</v>
      </c>
      <c r="U11" s="126">
        <f>'[1]Одн.сев'!AE26</f>
        <v>69.76</v>
      </c>
      <c r="V11" s="126">
        <f>'[1]Одн.сев'!AE27</f>
        <v>69.59</v>
      </c>
      <c r="W11" s="126">
        <f>'[1]Одн.сев'!AE28</f>
        <v>68.57</v>
      </c>
      <c r="X11" s="126">
        <f>'[1]Одн.сев'!AE29</f>
        <v>66.60000000000001</v>
      </c>
      <c r="Y11" s="126">
        <f>'[1]Одн.сев'!AE30</f>
        <v>68.45</v>
      </c>
      <c r="Z11" s="127">
        <f>'[1]Одн.сев'!AE31</f>
        <v>63.3</v>
      </c>
      <c r="AA11" s="128">
        <f aca="true" t="shared" si="0" ref="AA11:AA42">SUM(C11:Z11)</f>
        <v>2045.1399999999996</v>
      </c>
      <c r="AB11" s="35"/>
    </row>
    <row r="12" spans="1:28" ht="20.25">
      <c r="A12" s="124" t="s">
        <v>15</v>
      </c>
      <c r="B12" s="120">
        <v>80</v>
      </c>
      <c r="C12" s="125">
        <f>'[1]Одн.сев'!AZ8</f>
        <v>143.52</v>
      </c>
      <c r="D12" s="126">
        <f>'[1]Одн.сев'!AZ9</f>
        <v>147.3</v>
      </c>
      <c r="E12" s="126">
        <f>'[1]Одн.сев'!AZ10</f>
        <v>139.68</v>
      </c>
      <c r="F12" s="126">
        <f>'[1]Одн.сев'!AZ11</f>
        <v>145.26</v>
      </c>
      <c r="G12" s="126">
        <f>'[1]Одн.сев'!AZ12</f>
        <v>152.76</v>
      </c>
      <c r="H12" s="126">
        <f>'[1]Одн.сев'!AZ13</f>
        <v>154.08</v>
      </c>
      <c r="I12" s="126">
        <f>'[1]Одн.сев'!AZ14</f>
        <v>143.28</v>
      </c>
      <c r="J12" s="126">
        <f>'[1]Одн.сев'!AZ15</f>
        <v>141.6</v>
      </c>
      <c r="K12" s="126">
        <f>'[1]Одн.сев'!AZ16</f>
        <v>149.82</v>
      </c>
      <c r="L12" s="126">
        <f>'[1]Одн.сев'!AZ17</f>
        <v>138.9</v>
      </c>
      <c r="M12" s="126">
        <f>'[1]Одн.сев'!AZ18</f>
        <v>135.54</v>
      </c>
      <c r="N12" s="126">
        <f>'[1]Одн.сев'!AZ19</f>
        <v>134.94</v>
      </c>
      <c r="O12" s="126">
        <f>'[1]Одн.сев'!AZ20</f>
        <v>144.42</v>
      </c>
      <c r="P12" s="126">
        <f>'[1]Одн.сев'!AZ21</f>
        <v>162.12</v>
      </c>
      <c r="Q12" s="126">
        <f>'[1]Одн.сев'!AZ22</f>
        <v>145.2</v>
      </c>
      <c r="R12" s="126">
        <f>'[1]Одн.сев'!AZ23</f>
        <v>122.88</v>
      </c>
      <c r="S12" s="126">
        <f>'[1]Одн.сев'!AZ24</f>
        <v>154.08</v>
      </c>
      <c r="T12" s="126">
        <f>'[1]Одн.сев'!AZ25</f>
        <v>144.54</v>
      </c>
      <c r="U12" s="126">
        <f>'[1]Одн.сев'!AZ26</f>
        <v>146.52</v>
      </c>
      <c r="V12" s="126">
        <f>'[1]Одн.сев'!AZ27</f>
        <v>168.06</v>
      </c>
      <c r="W12" s="126">
        <f>'[1]Одн.сев'!AZ28</f>
        <v>148.92</v>
      </c>
      <c r="X12" s="126">
        <f>'[1]Одн.сев'!AZ29</f>
        <v>140.4</v>
      </c>
      <c r="Y12" s="126">
        <f>'[1]Одн.сев'!AZ30</f>
        <v>145.98</v>
      </c>
      <c r="Z12" s="127">
        <f>'[1]Одн.сев'!AZ31</f>
        <v>140.76</v>
      </c>
      <c r="AA12" s="128">
        <f t="shared" si="0"/>
        <v>3490.5600000000004</v>
      </c>
      <c r="AB12" s="35"/>
    </row>
    <row r="13" spans="1:28" ht="20.25">
      <c r="A13" s="129" t="s">
        <v>34</v>
      </c>
      <c r="B13" s="130">
        <v>70</v>
      </c>
      <c r="C13" s="131">
        <f>'[1]Одн.сев'!I8+'[1]Одн.сев'!X8</f>
        <v>57.7</v>
      </c>
      <c r="D13" s="132">
        <f>'[1]Одн.сев'!I9+'[1]Одн.сев'!X9</f>
        <v>62.46</v>
      </c>
      <c r="E13" s="132">
        <f>'[1]Одн.сев'!I10+'[1]Одн.сев'!X10</f>
        <v>57.56</v>
      </c>
      <c r="F13" s="132">
        <f>'[1]Одн.сев'!I11+'[1]Одн.сев'!X11</f>
        <v>63.1</v>
      </c>
      <c r="G13" s="132">
        <f>'[1]Одн.сев'!I12+'[1]Одн.сев'!X12</f>
        <v>57.58</v>
      </c>
      <c r="H13" s="132">
        <f>'[1]Одн.сев'!I13+'[1]Одн.сев'!X13</f>
        <v>64.26</v>
      </c>
      <c r="I13" s="132">
        <f>'[1]Одн.сев'!I14+'[1]Одн.сев'!X14</f>
        <v>66.02</v>
      </c>
      <c r="J13" s="132">
        <f>'[1]Одн.сев'!I15+'[1]Одн.сев'!X15</f>
        <v>72.53999999999999</v>
      </c>
      <c r="K13" s="132">
        <f>'[1]Одн.сев'!I16+'[1]Одн.сев'!X16</f>
        <v>85.84</v>
      </c>
      <c r="L13" s="132">
        <f>'[1]Одн.сев'!I17+'[1]Одн.сев'!X17</f>
        <v>91.86</v>
      </c>
      <c r="M13" s="132">
        <f>'[1]Одн.сев'!I18+'[1]Одн.сев'!X18</f>
        <v>90.69999999999999</v>
      </c>
      <c r="N13" s="132">
        <f>'[1]Одн.сев'!I19+'[1]Одн.сев'!X19</f>
        <v>94.25999999999999</v>
      </c>
      <c r="O13" s="132">
        <f>'[1]Одн.сев'!I20+'[1]Одн.сев'!X20</f>
        <v>86.74000000000001</v>
      </c>
      <c r="P13" s="132">
        <f>'[1]Одн.сев'!I21+'[1]Одн.сев'!X21</f>
        <v>89.94</v>
      </c>
      <c r="Q13" s="132">
        <f>'[1]Одн.сев'!I22+'[1]Одн.сев'!X22</f>
        <v>85.3</v>
      </c>
      <c r="R13" s="132">
        <f>'[1]Одн.сев'!I23+'[1]Одн.сев'!X23</f>
        <v>80.17999999999999</v>
      </c>
      <c r="S13" s="132">
        <f>'[1]Одн.сев'!I24+'[1]Одн.сев'!X24</f>
        <v>82.63999999999999</v>
      </c>
      <c r="T13" s="132">
        <f>'[1]Одн.сев'!I25+'[1]Одн.сев'!X25</f>
        <v>65.62</v>
      </c>
      <c r="U13" s="132">
        <f>'[1]Одн.сев'!I26+'[1]Одн.сев'!X26</f>
        <v>66.47999999999999</v>
      </c>
      <c r="V13" s="132">
        <f>'[1]Одн.сев'!I27+'[1]Одн.сев'!X27</f>
        <v>70.06</v>
      </c>
      <c r="W13" s="132">
        <f>'[1]Одн.сев'!I28+'[1]Одн.сев'!X28</f>
        <v>60.42</v>
      </c>
      <c r="X13" s="132">
        <f>'[1]Одн.сев'!I29+'[1]Одн.сев'!X29</f>
        <v>57.36</v>
      </c>
      <c r="Y13" s="132">
        <f>'[1]Одн.сев'!I30+'[1]Одн.сев'!X30</f>
        <v>61.14</v>
      </c>
      <c r="Z13" s="133">
        <f>'[1]Одн.сев'!I31+'[1]Одн.сев'!X31</f>
        <v>61.14</v>
      </c>
      <c r="AA13" s="130">
        <f t="shared" si="0"/>
        <v>1730.8999999999999</v>
      </c>
      <c r="AB13" s="37"/>
    </row>
    <row r="14" spans="1:28" ht="20.25">
      <c r="A14" s="124" t="s">
        <v>14</v>
      </c>
      <c r="B14" s="120">
        <v>90</v>
      </c>
      <c r="C14" s="125">
        <f>'[1]Одн.сев'!R8+'[1]Одн.сев'!BG8</f>
        <v>101.68</v>
      </c>
      <c r="D14" s="126">
        <f>'[1]Одн.сев'!R9+'[1]Одн.сев'!BG9</f>
        <v>88.6</v>
      </c>
      <c r="E14" s="126">
        <f>'[1]Одн.сев'!R10+'[1]Одн.сев'!BG10</f>
        <v>85.19999999999999</v>
      </c>
      <c r="F14" s="126">
        <f>'[1]Одн.сев'!R11+'[1]Одн.сев'!BG11</f>
        <v>92.06</v>
      </c>
      <c r="G14" s="126">
        <f>'[1]Одн.сев'!R12+'[1]Одн.сев'!BG12</f>
        <v>86.56</v>
      </c>
      <c r="H14" s="126">
        <f>'[1]Одн.сев'!R13+'[1]Одн.сев'!BG13</f>
        <v>81.42</v>
      </c>
      <c r="I14" s="126">
        <f>'[1]Одн.сев'!R14+'[1]Одн.сев'!BG14</f>
        <v>77.14</v>
      </c>
      <c r="J14" s="126">
        <f>'[1]Одн.сев'!R15+'[1]Одн.сев'!BG15</f>
        <v>81.88</v>
      </c>
      <c r="K14" s="126">
        <f>'[1]Одн.сев'!R16+'[1]Одн.сев'!BG16</f>
        <v>69.84</v>
      </c>
      <c r="L14" s="126">
        <f>'[1]Одн.сев'!R17+'[1]Одн.сев'!BG17</f>
        <v>80.98</v>
      </c>
      <c r="M14" s="126">
        <f>'[1]Одн.сев'!R18+'[1]Одн.сев'!BG18</f>
        <v>81.14</v>
      </c>
      <c r="N14" s="126">
        <f>'[1]Одн.сев'!R19+'[1]Одн.сев'!BG19</f>
        <v>92.33999999999999</v>
      </c>
      <c r="O14" s="126">
        <f>'[1]Одн.сев'!R20+'[1]Одн.сев'!BG20</f>
        <v>108.18</v>
      </c>
      <c r="P14" s="126">
        <f>'[1]Одн.сев'!R21+'[1]Одн.сев'!BG21</f>
        <v>86.3</v>
      </c>
      <c r="Q14" s="126">
        <f>'[1]Одн.сев'!R22+'[1]Одн.сев'!BG22</f>
        <v>85.66</v>
      </c>
      <c r="R14" s="126">
        <f>'[1]Одн.сев'!R23+'[1]Одн.сев'!BG23</f>
        <v>83.84</v>
      </c>
      <c r="S14" s="126">
        <f>'[1]Одн.сев'!R24+'[1]Одн.сев'!BG24</f>
        <v>100.92</v>
      </c>
      <c r="T14" s="126">
        <f>'[1]Одн.сев'!R25+'[1]Одн.сев'!BG25</f>
        <v>116.7</v>
      </c>
      <c r="U14" s="126">
        <f>'[1]Одн.сев'!R26+'[1]Одн.сев'!BG26</f>
        <v>115.62</v>
      </c>
      <c r="V14" s="126">
        <f>'[1]Одн.сев'!R27+'[1]Одн.сев'!BG27</f>
        <v>112.94</v>
      </c>
      <c r="W14" s="126">
        <f>'[1]Одн.сев'!R28+'[1]Одн.сев'!BG28</f>
        <v>99.03999999999999</v>
      </c>
      <c r="X14" s="126">
        <f>'[1]Одн.сев'!R29+'[1]Одн.сев'!BG29</f>
        <v>99.12</v>
      </c>
      <c r="Y14" s="126">
        <f>'[1]Одн.сев'!R30+'[1]Одн.сев'!BG30</f>
        <v>91.82</v>
      </c>
      <c r="Z14" s="127">
        <f>'[1]Одн.сев'!R31+'[1]Одн.сев'!BG31</f>
        <v>96.88</v>
      </c>
      <c r="AA14" s="128">
        <f t="shared" si="0"/>
        <v>2215.86</v>
      </c>
      <c r="AB14" s="35"/>
    </row>
    <row r="15" spans="1:28" ht="20.25">
      <c r="A15" s="124" t="s">
        <v>35</v>
      </c>
      <c r="B15" s="120">
        <v>30</v>
      </c>
      <c r="C15" s="125">
        <f>'[1]Одн.сев'!AL8</f>
        <v>48.96</v>
      </c>
      <c r="D15" s="126">
        <f>'[1]Одн.сев'!AL9</f>
        <v>23.46</v>
      </c>
      <c r="E15" s="126">
        <f>'[1]Одн.сев'!AL10</f>
        <v>13.5</v>
      </c>
      <c r="F15" s="126">
        <f>'[1]Одн.сев'!AL11</f>
        <v>14.16</v>
      </c>
      <c r="G15" s="126">
        <f>'[1]Одн.сев'!AL12</f>
        <v>12</v>
      </c>
      <c r="H15" s="126">
        <f>'[1]Одн.сев'!AL13</f>
        <v>13.08</v>
      </c>
      <c r="I15" s="126">
        <f>'[1]Одн.сев'!AL14</f>
        <v>18.57</v>
      </c>
      <c r="J15" s="126">
        <f>'[1]Одн.сев'!AL15</f>
        <v>16.5</v>
      </c>
      <c r="K15" s="126">
        <f>'[1]Одн.сев'!AL16</f>
        <v>22.38</v>
      </c>
      <c r="L15" s="126">
        <f>'[1]Одн.сев'!AL17</f>
        <v>23.85</v>
      </c>
      <c r="M15" s="126">
        <f>'[1]Одн.сев'!AL18</f>
        <v>24.99</v>
      </c>
      <c r="N15" s="126">
        <f>'[1]Одн.сев'!AL19</f>
        <v>25.32</v>
      </c>
      <c r="O15" s="126">
        <f>'[1]Одн.сев'!AL20</f>
        <v>17.34</v>
      </c>
      <c r="P15" s="126">
        <f>'[1]Одн.сев'!AL21</f>
        <v>40.8</v>
      </c>
      <c r="Q15" s="126">
        <f>'[1]Одн.сев'!AL22</f>
        <v>57.84</v>
      </c>
      <c r="R15" s="126">
        <f>'[1]Одн.сев'!AL23</f>
        <v>57.9</v>
      </c>
      <c r="S15" s="126">
        <f>'[1]Одн.сев'!AL24</f>
        <v>56.67</v>
      </c>
      <c r="T15" s="126">
        <f>'[1]Одн.сев'!AL25</f>
        <v>58.59</v>
      </c>
      <c r="U15" s="126">
        <f>'[1]Одн.сев'!AL26</f>
        <v>57.66</v>
      </c>
      <c r="V15" s="126">
        <f>'[1]Одн.сев'!AL27</f>
        <v>54.27</v>
      </c>
      <c r="W15" s="126">
        <f>'[1]Одн.сев'!AL28</f>
        <v>52.2</v>
      </c>
      <c r="X15" s="126">
        <f>'[1]Одн.сев'!AL29</f>
        <v>52.47</v>
      </c>
      <c r="Y15" s="126">
        <f>'[1]Одн.сев'!AL30</f>
        <v>54.99</v>
      </c>
      <c r="Z15" s="127">
        <f>'[1]Одн.сев'!AL31</f>
        <v>50.76</v>
      </c>
      <c r="AA15" s="128">
        <f t="shared" si="0"/>
        <v>868.26</v>
      </c>
      <c r="AB15" s="35"/>
    </row>
    <row r="16" spans="1:28" ht="20.25">
      <c r="A16" s="124" t="s">
        <v>16</v>
      </c>
      <c r="B16" s="120">
        <v>90</v>
      </c>
      <c r="C16" s="125">
        <f>'[1]Одн.сев'!BC8</f>
        <v>159.48</v>
      </c>
      <c r="D16" s="126">
        <f>'[1]Одн.сев'!BC9</f>
        <v>158.76</v>
      </c>
      <c r="E16" s="126">
        <f>'[1]Одн.сев'!BC10</f>
        <v>160.2</v>
      </c>
      <c r="F16" s="126">
        <f>'[1]Одн.сев'!BC11</f>
        <v>160.2</v>
      </c>
      <c r="G16" s="126">
        <f>'[1]Одн.сев'!BC12</f>
        <v>159.12</v>
      </c>
      <c r="H16" s="126">
        <f>'[1]Одн.сев'!BC13</f>
        <v>160.56</v>
      </c>
      <c r="I16" s="126">
        <f>'[1]Одн.сев'!BC14</f>
        <v>212.4</v>
      </c>
      <c r="J16" s="126">
        <f>'[1]Одн.сев'!BC15</f>
        <v>447.48</v>
      </c>
      <c r="K16" s="126">
        <f>'[1]Одн.сев'!BC16</f>
        <v>417.96</v>
      </c>
      <c r="L16" s="126">
        <f>'[1]Одн.сев'!BC17</f>
        <v>415.08</v>
      </c>
      <c r="M16" s="126">
        <f>'[1]Одн.сев'!BC18</f>
        <v>428.4</v>
      </c>
      <c r="N16" s="126">
        <f>'[1]Одн.сев'!BC19</f>
        <v>414.72</v>
      </c>
      <c r="O16" s="132">
        <f>'[1]Одн.сев'!BC20</f>
        <v>416.16</v>
      </c>
      <c r="P16" s="126">
        <f>'[1]Одн.сев'!BC21</f>
        <v>455.04</v>
      </c>
      <c r="Q16" s="126">
        <f>'[1]Одн.сев'!BC22</f>
        <v>446.4</v>
      </c>
      <c r="R16" s="126">
        <f>'[1]Одн.сев'!BC23</f>
        <v>474.12</v>
      </c>
      <c r="S16" s="126">
        <f>'[1]Одн.сев'!BC24</f>
        <v>413.28</v>
      </c>
      <c r="T16" s="126">
        <f>'[1]Одн.сев'!BC25</f>
        <v>331.56</v>
      </c>
      <c r="U16" s="126">
        <f>'[1]Одн.сев'!BC26</f>
        <v>258.84</v>
      </c>
      <c r="V16" s="126">
        <f>'[1]Одн.сев'!BC27</f>
        <v>148.32</v>
      </c>
      <c r="W16" s="126">
        <f>'[1]Одн.сев'!BC28</f>
        <v>139.32</v>
      </c>
      <c r="X16" s="126">
        <f>'[1]Одн.сев'!BC29</f>
        <v>138.96</v>
      </c>
      <c r="Y16" s="126">
        <f>'[1]Одн.сев'!BC30</f>
        <v>140.04</v>
      </c>
      <c r="Z16" s="127">
        <f>'[1]Одн.сев'!BC31</f>
        <v>135.72</v>
      </c>
      <c r="AA16" s="128">
        <f>SUM(C16:Z16)</f>
        <v>6792.12</v>
      </c>
      <c r="AB16" s="35"/>
    </row>
    <row r="17" spans="1:31" ht="20.25">
      <c r="A17" s="124" t="s">
        <v>36</v>
      </c>
      <c r="B17" s="120">
        <v>20</v>
      </c>
      <c r="C17" s="125">
        <f>'[1]Одн.сев'!B43</f>
        <v>8.06</v>
      </c>
      <c r="D17" s="131">
        <f>'[1]Одн.сев'!B44</f>
        <v>7.96</v>
      </c>
      <c r="E17" s="131">
        <f>'[1]Одн.сев'!B45</f>
        <v>8.16</v>
      </c>
      <c r="F17" s="131">
        <f>'[1]Одн.сев'!B46</f>
        <v>8.06</v>
      </c>
      <c r="G17" s="131">
        <f>'[1]Одн.сев'!B47</f>
        <v>8.06</v>
      </c>
      <c r="H17" s="131">
        <f>'[1]Одн.сев'!B48</f>
        <v>8.06</v>
      </c>
      <c r="I17" s="131">
        <f>'[1]Одн.сев'!B49</f>
        <v>7.9399999999999995</v>
      </c>
      <c r="J17" s="131">
        <f>'[1]Одн.сев'!B50</f>
        <v>7.6</v>
      </c>
      <c r="K17" s="131">
        <f>'[1]Одн.сев'!B51</f>
        <v>7.18</v>
      </c>
      <c r="L17" s="131">
        <f>'[1]Одн.сев'!B52</f>
        <v>8.04</v>
      </c>
      <c r="M17" s="131">
        <f>'[1]Одн.сев'!B53</f>
        <v>11.620000000000001</v>
      </c>
      <c r="N17" s="131">
        <f>'[1]Одн.сев'!B54</f>
        <v>8.2</v>
      </c>
      <c r="O17" s="131">
        <f>'[1]Одн.сев'!B55</f>
        <v>8.1</v>
      </c>
      <c r="P17" s="131">
        <f>'[1]Одн.сев'!B56</f>
        <v>7.5</v>
      </c>
      <c r="Q17" s="131">
        <f>'[1]Одн.сев'!B57</f>
        <v>7.26</v>
      </c>
      <c r="R17" s="131">
        <f>'[1]Одн.сев'!B58</f>
        <v>7.32</v>
      </c>
      <c r="S17" s="131">
        <f>'[1]Одн.сев'!B59</f>
        <v>7.800000000000001</v>
      </c>
      <c r="T17" s="131">
        <f>'[1]Одн.сев'!B60</f>
        <v>8.16</v>
      </c>
      <c r="U17" s="131">
        <f>'[1]Одн.сев'!B61</f>
        <v>8</v>
      </c>
      <c r="V17" s="131">
        <f>'[1]Одн.сев'!B62</f>
        <v>7.6</v>
      </c>
      <c r="W17" s="131">
        <f>'[1]Одн.сев'!B63</f>
        <v>7.76</v>
      </c>
      <c r="X17" s="131">
        <f>'[1]Одн.сев'!B64</f>
        <v>7.76</v>
      </c>
      <c r="Y17" s="131">
        <f>'[1]Одн.сев'!B65</f>
        <v>7.779999999999999</v>
      </c>
      <c r="Z17" s="131">
        <f>'[1]Одн.сев'!B66</f>
        <v>7.82</v>
      </c>
      <c r="AA17" s="128">
        <f t="shared" si="0"/>
        <v>191.79999999999998</v>
      </c>
      <c r="AB17" s="35"/>
      <c r="AC17" s="35"/>
      <c r="AD17" s="35"/>
      <c r="AE17" s="35"/>
    </row>
    <row r="18" spans="1:31" ht="20.25">
      <c r="A18" s="124" t="s">
        <v>37</v>
      </c>
      <c r="B18" s="120">
        <v>15</v>
      </c>
      <c r="C18" s="134">
        <f>'[1]Одн.сев'!F8</f>
        <v>0.36</v>
      </c>
      <c r="D18" s="135">
        <f>'[1]Одн.сев'!F9</f>
        <v>0.32</v>
      </c>
      <c r="E18" s="135">
        <f>'[1]Одн.сев'!F10</f>
        <v>0.36</v>
      </c>
      <c r="F18" s="135">
        <f>'[1]Одн.сев'!F11</f>
        <v>0.32</v>
      </c>
      <c r="G18" s="135">
        <f>'[1]Одн.сев'!F12</f>
        <v>0.36</v>
      </c>
      <c r="H18" s="135">
        <f>'[1]Одн.сев'!F13</f>
        <v>0.32</v>
      </c>
      <c r="I18" s="135">
        <f>'[1]Одн.сев'!F14</f>
        <v>0.32</v>
      </c>
      <c r="J18" s="135">
        <f>'[1]Одн.сев'!F15</f>
        <v>0.36</v>
      </c>
      <c r="K18" s="135">
        <f>'[1]Одн.сев'!F16</f>
        <v>0.28</v>
      </c>
      <c r="L18" s="135">
        <f>'[1]Одн.сев'!F17</f>
        <v>0.32</v>
      </c>
      <c r="M18" s="135">
        <f>'[1]Одн.сев'!F18</f>
        <v>0.32</v>
      </c>
      <c r="N18" s="135">
        <f>'[1]Одн.сев'!F19</f>
        <v>0.28</v>
      </c>
      <c r="O18" s="135">
        <f>'[1]Одн.сев'!F20</f>
        <v>0.32</v>
      </c>
      <c r="P18" s="135">
        <f>'[1]Одн.сев'!F21</f>
        <v>0.32</v>
      </c>
      <c r="Q18" s="135">
        <f>'[1]Одн.сев'!F22</f>
        <v>0.32</v>
      </c>
      <c r="R18" s="135">
        <f>'[1]Одн.сев'!F23</f>
        <v>0.28</v>
      </c>
      <c r="S18" s="135">
        <f>'[1]Одн.сев'!F24</f>
        <v>0.32</v>
      </c>
      <c r="T18" s="135">
        <f>'[1]Одн.сев'!F25</f>
        <v>0.32</v>
      </c>
      <c r="U18" s="135">
        <f>'[1]Одн.сев'!F26</f>
        <v>0.32</v>
      </c>
      <c r="V18" s="135">
        <f>'[1]Одн.сев'!F27</f>
        <v>0.32</v>
      </c>
      <c r="W18" s="135">
        <f>'[1]Одн.сев'!F28</f>
        <v>0.32</v>
      </c>
      <c r="X18" s="135">
        <f>'[1]Одн.сев'!F29</f>
        <v>0.32</v>
      </c>
      <c r="Y18" s="135">
        <f>'[1]Одн.сев'!F30</f>
        <v>0.32</v>
      </c>
      <c r="Z18" s="136">
        <f>'[1]Одн.сев'!F31</f>
        <v>0.32</v>
      </c>
      <c r="AA18" s="128">
        <f t="shared" si="0"/>
        <v>7.720000000000003</v>
      </c>
      <c r="AB18" s="35"/>
      <c r="AC18" s="35"/>
      <c r="AD18" s="35"/>
      <c r="AE18" s="35"/>
    </row>
    <row r="19" spans="1:31" ht="20.25">
      <c r="A19" s="124" t="s">
        <v>17</v>
      </c>
      <c r="B19" s="120">
        <v>70</v>
      </c>
      <c r="C19" s="125">
        <f>'[1]ТП-17, ТП-9'!G8</f>
        <v>77.36</v>
      </c>
      <c r="D19" s="126">
        <f>'[1]ТП-17, ТП-9'!G9</f>
        <v>76.56</v>
      </c>
      <c r="E19" s="126">
        <f>'[1]ТП-17, ТП-9'!G10</f>
        <v>78.4</v>
      </c>
      <c r="F19" s="126">
        <f>'[1]ТП-17, ТП-9'!G11</f>
        <v>79.84</v>
      </c>
      <c r="G19" s="126">
        <f>'[1]ТП-17, ТП-9'!G12</f>
        <v>78.56</v>
      </c>
      <c r="H19" s="126">
        <f>'[1]ТП-17, ТП-9'!G13</f>
        <v>76.72</v>
      </c>
      <c r="I19" s="126">
        <f>'[1]ТП-17, ТП-9'!G14</f>
        <v>76.84</v>
      </c>
      <c r="J19" s="126">
        <f>'[1]ТП-17, ТП-9'!G15</f>
        <v>77.32</v>
      </c>
      <c r="K19" s="126">
        <f>'[1]ТП-17, ТП-9'!G16</f>
        <v>77.52</v>
      </c>
      <c r="L19" s="126">
        <f>'[1]ТП-17, ТП-9'!G17</f>
        <v>94</v>
      </c>
      <c r="M19" s="126">
        <f>'[1]ТП-17, ТП-9'!G18</f>
        <v>105.4</v>
      </c>
      <c r="N19" s="126">
        <f>'[1]ТП-17, ТП-9'!G19</f>
        <v>101.68</v>
      </c>
      <c r="O19" s="126">
        <f>'[1]ТП-17, ТП-9'!G20</f>
        <v>98.72</v>
      </c>
      <c r="P19" s="126">
        <f>'[1]ТП-17, ТП-9'!G21</f>
        <v>100.96</v>
      </c>
      <c r="Q19" s="126">
        <f>'[1]ТП-17, ТП-9'!G22</f>
        <v>100.4</v>
      </c>
      <c r="R19" s="126">
        <f>'[1]ТП-17, ТП-9'!G23</f>
        <v>98.8</v>
      </c>
      <c r="S19" s="126">
        <f>'[1]ТП-17, ТП-9'!G24</f>
        <v>98.8</v>
      </c>
      <c r="T19" s="126">
        <f>'[1]ТП-17, ТП-9'!G25</f>
        <v>95.56</v>
      </c>
      <c r="U19" s="126">
        <f>'[1]ТП-17, ТП-9'!G26</f>
        <v>94.76</v>
      </c>
      <c r="V19" s="126">
        <f>'[1]ТП-17, ТП-9'!G27</f>
        <v>93.36</v>
      </c>
      <c r="W19" s="126">
        <f>'[1]ТП-17, ТП-9'!G28</f>
        <v>96.84</v>
      </c>
      <c r="X19" s="126">
        <f>'[1]ТП-17, ТП-9'!G29</f>
        <v>88.8</v>
      </c>
      <c r="Y19" s="126">
        <f>'[1]ТП-17, ТП-9'!G30</f>
        <v>78.12</v>
      </c>
      <c r="Z19" s="127">
        <f>'[1]ТП-17, ТП-9'!G31</f>
        <v>85.36</v>
      </c>
      <c r="AA19" s="128">
        <f t="shared" si="0"/>
        <v>2130.68</v>
      </c>
      <c r="AB19" s="35"/>
      <c r="AC19" s="35"/>
      <c r="AD19" s="35"/>
      <c r="AE19" s="35"/>
    </row>
    <row r="20" spans="1:31" ht="20.25">
      <c r="A20" s="124" t="s">
        <v>26</v>
      </c>
      <c r="B20" s="120">
        <v>100</v>
      </c>
      <c r="C20" s="125">
        <f>'[1]Одн.сев'!$O8</f>
        <v>117.68</v>
      </c>
      <c r="D20" s="131">
        <f>'[1]Одн.сев'!$O9</f>
        <v>126.55999999999999</v>
      </c>
      <c r="E20" s="131">
        <f>'[1]Одн.сев'!$O10</f>
        <v>120.25999999999999</v>
      </c>
      <c r="F20" s="131">
        <f>'[1]Одн.сев'!$O11</f>
        <v>113.10000000000001</v>
      </c>
      <c r="G20" s="131">
        <f>'[1]Одн.сев'!$O12</f>
        <v>117.02</v>
      </c>
      <c r="H20" s="131">
        <f>'[1]Одн.сев'!$O13</f>
        <v>114.10000000000001</v>
      </c>
      <c r="I20" s="131">
        <f>'[1]Одн.сев'!$O14</f>
        <v>111.72</v>
      </c>
      <c r="J20" s="131">
        <f>'[1]Одн.сев'!$O15</f>
        <v>128.5</v>
      </c>
      <c r="K20" s="131">
        <f>'[1]Одн.сев'!$O16</f>
        <v>185.35999999999999</v>
      </c>
      <c r="L20" s="131">
        <f>'[1]Одн.сев'!$O17</f>
        <v>206.67999999999998</v>
      </c>
      <c r="M20" s="131">
        <f>'[1]Одн.сев'!$O18</f>
        <v>207.44</v>
      </c>
      <c r="N20" s="131">
        <f>'[1]Одн.сев'!$O19</f>
        <v>182.62</v>
      </c>
      <c r="O20" s="131">
        <f>'[1]Одн.сев'!$O20</f>
        <v>270.71999999999997</v>
      </c>
      <c r="P20" s="131">
        <f>'[1]Одн.сев'!$O21</f>
        <v>196.42000000000002</v>
      </c>
      <c r="Q20" s="131">
        <f>'[1]Одн.сев'!$O22</f>
        <v>157.94</v>
      </c>
      <c r="R20" s="131">
        <f>'[1]Одн.сев'!$O23</f>
        <v>165.8</v>
      </c>
      <c r="S20" s="131">
        <f>'[1]Одн.сев'!$O24</f>
        <v>124.64</v>
      </c>
      <c r="T20" s="131">
        <f>'[1]Одн.сев'!$O25</f>
        <v>136.8</v>
      </c>
      <c r="U20" s="131">
        <f>'[1]Одн.сев'!$O26</f>
        <v>110.96000000000001</v>
      </c>
      <c r="V20" s="131">
        <f>'[1]Одн.сев'!$O27</f>
        <v>111.28</v>
      </c>
      <c r="W20" s="131">
        <f>'[1]Одн.сев'!$O28</f>
        <v>113.47999999999999</v>
      </c>
      <c r="X20" s="131">
        <f>'[1]Одн.сев'!$O29</f>
        <v>106.6</v>
      </c>
      <c r="Y20" s="131">
        <f>'[1]Одн.сев'!$O30</f>
        <v>106.02000000000001</v>
      </c>
      <c r="Z20" s="131">
        <f>'[1]Одн.сев'!$O31</f>
        <v>104.58</v>
      </c>
      <c r="AA20" s="128">
        <f t="shared" si="0"/>
        <v>3436.28</v>
      </c>
      <c r="AB20" s="35"/>
      <c r="AC20" s="35"/>
      <c r="AD20" s="35"/>
      <c r="AE20" s="35"/>
    </row>
    <row r="21" spans="1:31" ht="20.25">
      <c r="A21" s="124" t="s">
        <v>27</v>
      </c>
      <c r="B21" s="120">
        <v>100</v>
      </c>
      <c r="C21" s="125">
        <f>'[1]ТП-17, ТП-9'!D8</f>
        <v>133.01999999999998</v>
      </c>
      <c r="D21" s="126">
        <f>'[1]ТП-17, ТП-9'!D9</f>
        <v>131.4</v>
      </c>
      <c r="E21" s="126">
        <f>'[1]ТП-17, ТП-9'!D10</f>
        <v>130.5</v>
      </c>
      <c r="F21" s="126">
        <f>'[1]ТП-17, ТП-9'!D11</f>
        <v>128.28</v>
      </c>
      <c r="G21" s="126">
        <f>'[1]ТП-17, ТП-9'!D12</f>
        <v>129.9</v>
      </c>
      <c r="H21" s="126">
        <f>'[1]ТП-17, ТП-9'!D13</f>
        <v>130.5</v>
      </c>
      <c r="I21" s="126">
        <f>'[1]ТП-17, ТП-9'!D14</f>
        <v>132.12</v>
      </c>
      <c r="J21" s="126">
        <f>'[1]ТП-17, ТП-9'!D15</f>
        <v>147.66</v>
      </c>
      <c r="K21" s="126">
        <f>'[1]ТП-17, ТП-9'!D16</f>
        <v>173.76</v>
      </c>
      <c r="L21" s="126">
        <f>'[1]ТП-17, ТП-9'!D17</f>
        <v>191.94</v>
      </c>
      <c r="M21" s="126">
        <f>'[1]ТП-17, ТП-9'!D18</f>
        <v>206.7</v>
      </c>
      <c r="N21" s="126">
        <f>'[1]ТП-17, ТП-9'!D19</f>
        <v>210.96</v>
      </c>
      <c r="O21" s="126">
        <f>'[1]ТП-17, ТП-9'!D20</f>
        <v>203.16</v>
      </c>
      <c r="P21" s="126">
        <f>'[1]ТП-17, ТП-9'!D21</f>
        <v>192.95999999999998</v>
      </c>
      <c r="Q21" s="126">
        <f>'[1]ТП-17, ТП-9'!D22</f>
        <v>186.54000000000002</v>
      </c>
      <c r="R21" s="126">
        <f>'[1]ТП-17, ТП-9'!D23</f>
        <v>189.18</v>
      </c>
      <c r="S21" s="126">
        <f>'[1]ТП-17, ТП-9'!D24</f>
        <v>184.5</v>
      </c>
      <c r="T21" s="126">
        <f>'[1]ТП-17, ТП-9'!D25</f>
        <v>173.7</v>
      </c>
      <c r="U21" s="126">
        <f>'[1]ТП-17, ТП-9'!D26</f>
        <v>159.06</v>
      </c>
      <c r="V21" s="126">
        <f>'[1]ТП-17, ТП-9'!D27</f>
        <v>161.34</v>
      </c>
      <c r="W21" s="126">
        <f>'[1]ТП-17, ТП-9'!D28</f>
        <v>159.48</v>
      </c>
      <c r="X21" s="126">
        <f>'[1]ТП-17, ТП-9'!D29</f>
        <v>156.42000000000002</v>
      </c>
      <c r="Y21" s="126">
        <f>'[1]ТП-17, ТП-9'!D30</f>
        <v>153.89999999999998</v>
      </c>
      <c r="Z21" s="127">
        <f>'[1]ТП-17, ТП-9'!D31</f>
        <v>147.12</v>
      </c>
      <c r="AA21" s="128">
        <f t="shared" si="0"/>
        <v>3914.1</v>
      </c>
      <c r="AB21" s="35"/>
      <c r="AC21" s="35"/>
      <c r="AD21" s="35"/>
      <c r="AE21" s="35"/>
    </row>
    <row r="22" spans="1:31" ht="20.25">
      <c r="A22" s="124" t="s">
        <v>38</v>
      </c>
      <c r="B22" s="120">
        <v>10</v>
      </c>
      <c r="C22" s="125">
        <f>'[1]одн2.сев'!L8</f>
        <v>30.21</v>
      </c>
      <c r="D22" s="126">
        <f>'[1]одн2.сев'!L9</f>
        <v>30.42</v>
      </c>
      <c r="E22" s="126">
        <f>'[1]одн2.сев'!L10</f>
        <v>30.5</v>
      </c>
      <c r="F22" s="126">
        <f>'[1]одн2.сев'!L11</f>
        <v>30.41</v>
      </c>
      <c r="G22" s="126">
        <f>'[1]одн2.сев'!L12</f>
        <v>30.11</v>
      </c>
      <c r="H22" s="126">
        <f>'[1]одн2.сев'!L13</f>
        <v>30.54</v>
      </c>
      <c r="I22" s="126">
        <f>'[1]одн2.сев'!L14</f>
        <v>30.59</v>
      </c>
      <c r="J22" s="126">
        <f>'[1]одн2.сев'!L15</f>
        <v>31.07</v>
      </c>
      <c r="K22" s="126">
        <f>'[1]одн2.сев'!L16</f>
        <v>34.49</v>
      </c>
      <c r="L22" s="126">
        <f>'[1]одн2.сев'!L17</f>
        <v>36.14</v>
      </c>
      <c r="M22" s="126">
        <f>'[1]одн2.сев'!L18</f>
        <v>36.3</v>
      </c>
      <c r="N22" s="126">
        <f>'[1]одн2.сев'!L19</f>
        <v>37.98</v>
      </c>
      <c r="O22" s="126">
        <f>'[1]одн2.сев'!L20</f>
        <v>36.14</v>
      </c>
      <c r="P22" s="126">
        <f>'[1]одн2.сев'!L21</f>
        <v>35.99</v>
      </c>
      <c r="Q22" s="126">
        <f>'[1]одн2.сев'!L22</f>
        <v>35.82</v>
      </c>
      <c r="R22" s="126">
        <f>'[1]одн2.сев'!L23</f>
        <v>36.41</v>
      </c>
      <c r="S22" s="126">
        <f>'[1]одн2.сев'!L24</f>
        <v>37.22</v>
      </c>
      <c r="T22" s="126">
        <f>'[1]одн2.сев'!L25</f>
        <v>38.72</v>
      </c>
      <c r="U22" s="126">
        <f>'[1]одн2.сев'!L26</f>
        <v>36.95</v>
      </c>
      <c r="V22" s="126">
        <f>'[1]одн2.сев'!L27</f>
        <v>37.22</v>
      </c>
      <c r="W22" s="126">
        <f>'[1]одн2.сев'!L28</f>
        <v>32.87</v>
      </c>
      <c r="X22" s="126">
        <f>'[1]одн2.сев'!L29</f>
        <v>31.82</v>
      </c>
      <c r="Y22" s="126">
        <f>'[1]одн2.сев'!L30</f>
        <v>31.73</v>
      </c>
      <c r="Z22" s="127">
        <f>'[1]одн2.сев'!L31</f>
        <v>31.1</v>
      </c>
      <c r="AA22" s="128">
        <f t="shared" si="0"/>
        <v>810.7500000000002</v>
      </c>
      <c r="AB22" s="35"/>
      <c r="AC22" s="35"/>
      <c r="AD22" s="35"/>
      <c r="AE22" s="35"/>
    </row>
    <row r="23" spans="1:31" ht="20.25">
      <c r="A23" s="124" t="s">
        <v>39</v>
      </c>
      <c r="B23" s="137">
        <v>20</v>
      </c>
      <c r="C23" s="125">
        <f>'[1]Одн.сев'!AP8</f>
        <v>22.86</v>
      </c>
      <c r="D23" s="126">
        <f>'[1]Одн.сев'!AP9</f>
        <v>23.1</v>
      </c>
      <c r="E23" s="126">
        <f>'[1]Одн.сев'!AP10</f>
        <v>23.34</v>
      </c>
      <c r="F23" s="126">
        <f>'[1]Одн.сев'!AP11</f>
        <v>23.22</v>
      </c>
      <c r="G23" s="126">
        <f>'[1]Одн.сев'!AP12</f>
        <v>23.04</v>
      </c>
      <c r="H23" s="126">
        <f>'[1]Одн.сев'!AP13</f>
        <v>22.98</v>
      </c>
      <c r="I23" s="126">
        <f>'[1]Одн.сев'!AP14</f>
        <v>24.84</v>
      </c>
      <c r="J23" s="126">
        <f>'[1]Одн.сев'!AP15</f>
        <v>28.86</v>
      </c>
      <c r="K23" s="126">
        <f>'[1]Одн.сев'!AP16</f>
        <v>33.6</v>
      </c>
      <c r="L23" s="126">
        <f>'[1]Одн.сев'!AP17</f>
        <v>34.8</v>
      </c>
      <c r="M23" s="126">
        <f>'[1]Одн.сев'!AP18</f>
        <v>36.84</v>
      </c>
      <c r="N23" s="126">
        <f>'[1]Одн.сев'!AP19</f>
        <v>40.38</v>
      </c>
      <c r="O23" s="126">
        <f>'[1]Одн.сев'!AP20</f>
        <v>39.12</v>
      </c>
      <c r="P23" s="126">
        <f>'[1]Одн.сев'!AP21</f>
        <v>36.12</v>
      </c>
      <c r="Q23" s="126">
        <f>'[1]Одн.сев'!AP22</f>
        <v>34.38</v>
      </c>
      <c r="R23" s="126">
        <f>'[1]Одн.сев'!AP23</f>
        <v>31.74</v>
      </c>
      <c r="S23" s="126">
        <f>'[1]Одн.сев'!AP24</f>
        <v>29.1</v>
      </c>
      <c r="T23" s="126">
        <f>'[1]Одн.сев'!AP25</f>
        <v>29.28</v>
      </c>
      <c r="U23" s="126">
        <f>'[1]Одн.сев'!AP26</f>
        <v>25.86</v>
      </c>
      <c r="V23" s="126">
        <f>'[1]Одн.сев'!AP27</f>
        <v>25.98</v>
      </c>
      <c r="W23" s="126">
        <f>'[1]Одн.сев'!AP28</f>
        <v>25.8</v>
      </c>
      <c r="X23" s="126">
        <f>'[1]Одн.сев'!AP29</f>
        <v>24.84</v>
      </c>
      <c r="Y23" s="126">
        <f>'[1]Одн.сев'!AP30</f>
        <v>24.06</v>
      </c>
      <c r="Z23" s="127">
        <f>'[1]Одн.сев'!AP31</f>
        <v>24.06</v>
      </c>
      <c r="AA23" s="128">
        <f t="shared" si="0"/>
        <v>688.1999999999999</v>
      </c>
      <c r="AB23" s="35"/>
      <c r="AC23" s="35"/>
      <c r="AD23" s="35"/>
      <c r="AE23" s="35"/>
    </row>
    <row r="24" spans="1:31" ht="20.25">
      <c r="A24" s="129" t="s">
        <v>40</v>
      </c>
      <c r="B24" s="138">
        <v>50</v>
      </c>
      <c r="C24" s="131">
        <f>'[1]Одн.сев'!Q72</f>
        <v>214.07000000000002</v>
      </c>
      <c r="D24" s="131">
        <f>'[1]Одн.сев'!R72</f>
        <v>211.61</v>
      </c>
      <c r="E24" s="131">
        <f>'[1]Одн.сев'!S72</f>
        <v>216.50000000000003</v>
      </c>
      <c r="F24" s="131">
        <f>'[1]Одн.сев'!T72</f>
        <v>215.47000000000003</v>
      </c>
      <c r="G24" s="131">
        <f>'[1]Одн.сев'!U72</f>
        <v>215.96000000000004</v>
      </c>
      <c r="H24" s="131">
        <f>'[1]Одн.сев'!V72</f>
        <v>212.86999999999998</v>
      </c>
      <c r="I24" s="131">
        <f>'[1]Одн.сев'!W72</f>
        <v>215.36</v>
      </c>
      <c r="J24" s="131">
        <f>'[1]Одн.сев'!X72</f>
        <v>238.29000000000002</v>
      </c>
      <c r="K24" s="131">
        <f>'[1]Одн.сев'!Y72</f>
        <v>263.51</v>
      </c>
      <c r="L24" s="131">
        <f>'[1]Одн.сев'!Z72</f>
        <v>314.99</v>
      </c>
      <c r="M24" s="131">
        <f>'[1]Одн.сев'!AA72</f>
        <v>340.07</v>
      </c>
      <c r="N24" s="131">
        <f>'[1]Одн.сев'!AB72</f>
        <v>326.74</v>
      </c>
      <c r="O24" s="131">
        <f>'[1]Одн.сев'!AC72</f>
        <v>333.61</v>
      </c>
      <c r="P24" s="131">
        <f>'[1]Одн.сев'!AD72</f>
        <v>331.7799999999999</v>
      </c>
      <c r="Q24" s="131">
        <f>'[1]Одн.сев'!AE72</f>
        <v>328.28000000000003</v>
      </c>
      <c r="R24" s="131">
        <f>'[1]Одн.сев'!AF72</f>
        <v>315.05999999999995</v>
      </c>
      <c r="S24" s="131">
        <f>'[1]Одн.сев'!AG72</f>
        <v>307.79</v>
      </c>
      <c r="T24" s="131">
        <f>'[1]Одн.сев'!AH72</f>
        <v>310.28</v>
      </c>
      <c r="U24" s="131">
        <f>'[1]Одн.сев'!AI72</f>
        <v>271.57000000000005</v>
      </c>
      <c r="V24" s="131">
        <f>'[1]Одн.сев'!AJ72</f>
        <v>262.75</v>
      </c>
      <c r="W24" s="131">
        <f>'[1]Одн.сев'!AK72</f>
        <v>259.45</v>
      </c>
      <c r="X24" s="131">
        <f>'[1]Одн.сев'!AL72</f>
        <v>238.17999999999998</v>
      </c>
      <c r="Y24" s="131">
        <f>'[1]Одн.сев'!AM72</f>
        <v>224.83</v>
      </c>
      <c r="Z24" s="131">
        <f>'[1]Одн.сев'!AN72</f>
        <v>229.5</v>
      </c>
      <c r="AA24" s="130">
        <f>SUM(C24:Z24)</f>
        <v>6398.5199999999995</v>
      </c>
      <c r="AB24" s="37"/>
      <c r="AC24" s="37"/>
      <c r="AD24" s="37"/>
      <c r="AE24" s="37"/>
    </row>
    <row r="25" spans="1:31" ht="20.25">
      <c r="A25" s="124"/>
      <c r="B25" s="139"/>
      <c r="C25" s="125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28"/>
      <c r="AB25" s="35"/>
      <c r="AC25" s="35"/>
      <c r="AD25" s="35"/>
      <c r="AE25" s="35"/>
    </row>
    <row r="26" spans="1:31" ht="20.25">
      <c r="A26" s="124" t="s">
        <v>41</v>
      </c>
      <c r="B26" s="137">
        <v>220</v>
      </c>
      <c r="C26" s="125">
        <f>'[1]Порт'!F40</f>
        <v>364.49</v>
      </c>
      <c r="D26" s="125">
        <f>'[1]Порт'!F41</f>
        <v>372.18</v>
      </c>
      <c r="E26" s="125">
        <f>'[1]Порт'!F42</f>
        <v>375.86</v>
      </c>
      <c r="F26" s="125">
        <f>'[1]Порт'!F43</f>
        <v>381.48</v>
      </c>
      <c r="G26" s="125">
        <f>'[1]Порт'!F44</f>
        <v>369.35</v>
      </c>
      <c r="H26" s="125">
        <f>'[1]Порт'!F45</f>
        <v>368.8</v>
      </c>
      <c r="I26" s="125">
        <f>'[1]Порт'!F46</f>
        <v>366.9</v>
      </c>
      <c r="J26" s="125">
        <f>'[1]Порт'!F47</f>
        <v>416.28999999999996</v>
      </c>
      <c r="K26" s="125">
        <f>'[1]Порт'!F48</f>
        <v>469.45</v>
      </c>
      <c r="L26" s="125">
        <f>'[1]Порт'!F49</f>
        <v>466.72</v>
      </c>
      <c r="M26" s="125">
        <f>'[1]Порт'!F50</f>
        <v>498</v>
      </c>
      <c r="N26" s="125">
        <f>'[1]Порт'!F51</f>
        <v>485.56</v>
      </c>
      <c r="O26" s="125">
        <f>'[1]Порт'!F52</f>
        <v>428.92999999999995</v>
      </c>
      <c r="P26" s="125">
        <f>'[1]Порт'!F53</f>
        <v>367.09999999999997</v>
      </c>
      <c r="Q26" s="125">
        <f>'[1]Порт'!F54</f>
        <v>422.87</v>
      </c>
      <c r="R26" s="125">
        <f>'[1]Порт'!F55</f>
        <v>421.0400000000001</v>
      </c>
      <c r="S26" s="125">
        <f>'[1]Порт'!F56</f>
        <v>403.05000000000007</v>
      </c>
      <c r="T26" s="125">
        <f>'[1]Порт'!F57</f>
        <v>404.58000000000004</v>
      </c>
      <c r="U26" s="125">
        <f>'[1]Порт'!F58</f>
        <v>408.72999999999996</v>
      </c>
      <c r="V26" s="125">
        <f>'[1]Порт'!F59</f>
        <v>407.66</v>
      </c>
      <c r="W26" s="125">
        <f>'[1]Порт'!F60</f>
        <v>399.99</v>
      </c>
      <c r="X26" s="125">
        <f>'[1]Порт'!F61</f>
        <v>393.72999999999996</v>
      </c>
      <c r="Y26" s="125">
        <f>'[1]Порт'!F62</f>
        <v>373.3</v>
      </c>
      <c r="Z26" s="125">
        <f>'[1]Порт'!F63</f>
        <v>360.76</v>
      </c>
      <c r="AA26" s="128">
        <f t="shared" si="0"/>
        <v>9726.82</v>
      </c>
      <c r="AB26" s="35"/>
      <c r="AC26" s="35"/>
      <c r="AD26" s="35"/>
      <c r="AE26" s="35"/>
    </row>
    <row r="27" spans="1:31" ht="21" thickBot="1">
      <c r="A27" s="142"/>
      <c r="B27" s="143"/>
      <c r="C27" s="144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6"/>
      <c r="AA27" s="147"/>
      <c r="AB27" s="35"/>
      <c r="AC27" s="35"/>
      <c r="AD27" s="35"/>
      <c r="AE27" s="36"/>
    </row>
    <row r="28" spans="1:31" ht="21" thickBot="1">
      <c r="A28" s="148" t="s">
        <v>42</v>
      </c>
      <c r="B28" s="149">
        <f aca="true" t="shared" si="1" ref="B28:Z28">SUM(B8:B27)</f>
        <v>1299</v>
      </c>
      <c r="C28" s="150">
        <f>SUM(C8:C27)</f>
        <v>1673.4699999999998</v>
      </c>
      <c r="D28" s="150">
        <f t="shared" si="1"/>
        <v>1652.3100000000002</v>
      </c>
      <c r="E28" s="150">
        <f t="shared" si="1"/>
        <v>1628.3000000000002</v>
      </c>
      <c r="F28" s="150">
        <f t="shared" si="1"/>
        <v>1647.0700000000002</v>
      </c>
      <c r="G28" s="150">
        <f t="shared" si="1"/>
        <v>1628.2199999999998</v>
      </c>
      <c r="H28" s="150">
        <f t="shared" si="1"/>
        <v>1636.32</v>
      </c>
      <c r="I28" s="150">
        <f t="shared" si="1"/>
        <v>1711.6000000000004</v>
      </c>
      <c r="J28" s="150">
        <f t="shared" si="1"/>
        <v>2163.2299999999996</v>
      </c>
      <c r="K28" s="150">
        <f t="shared" si="1"/>
        <v>2440.6299999999997</v>
      </c>
      <c r="L28" s="150">
        <f t="shared" si="1"/>
        <v>2560.7300000000005</v>
      </c>
      <c r="M28" s="150">
        <f t="shared" si="1"/>
        <v>2663.52</v>
      </c>
      <c r="N28" s="150">
        <f t="shared" si="1"/>
        <v>2590.0400000000004</v>
      </c>
      <c r="O28" s="150">
        <f t="shared" si="1"/>
        <v>2626.04</v>
      </c>
      <c r="P28" s="150">
        <f t="shared" si="1"/>
        <v>2536.0499999999997</v>
      </c>
      <c r="Q28" s="150">
        <f t="shared" si="1"/>
        <v>2532.85</v>
      </c>
      <c r="R28" s="150">
        <f t="shared" si="1"/>
        <v>2505.96</v>
      </c>
      <c r="S28" s="150">
        <f t="shared" si="1"/>
        <v>2412.5899999999997</v>
      </c>
      <c r="T28" s="150">
        <f t="shared" si="1"/>
        <v>2255.98</v>
      </c>
      <c r="U28" s="150">
        <f t="shared" si="1"/>
        <v>2062.42</v>
      </c>
      <c r="V28" s="150">
        <f t="shared" si="1"/>
        <v>1940.5700000000002</v>
      </c>
      <c r="W28" s="150">
        <f t="shared" si="1"/>
        <v>1880.89</v>
      </c>
      <c r="X28" s="150">
        <f t="shared" si="1"/>
        <v>1813.89</v>
      </c>
      <c r="Y28" s="150">
        <f t="shared" si="1"/>
        <v>1753.2499999999998</v>
      </c>
      <c r="Z28" s="151">
        <f t="shared" si="1"/>
        <v>1665.8600000000001</v>
      </c>
      <c r="AA28" s="152">
        <f t="shared" si="0"/>
        <v>49981.78999999999</v>
      </c>
      <c r="AB28" s="35"/>
      <c r="AC28" s="35"/>
      <c r="AD28" s="35"/>
      <c r="AE28" s="35"/>
    </row>
    <row r="29" spans="1:31" ht="18">
      <c r="A29" s="153"/>
      <c r="B29" s="15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5"/>
      <c r="AB29" s="35"/>
      <c r="AC29" s="35"/>
      <c r="AD29" s="35"/>
      <c r="AE29" s="35"/>
    </row>
    <row r="30" spans="1:31" ht="20.25">
      <c r="A30" s="156" t="s">
        <v>60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35"/>
      <c r="AC30" s="35"/>
      <c r="AD30" s="35"/>
      <c r="AE30" s="35"/>
    </row>
    <row r="31" spans="1:31" ht="18.75" thickBot="1">
      <c r="A31" s="157"/>
      <c r="B31" s="153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5"/>
      <c r="AB31" s="35"/>
      <c r="AC31" s="35"/>
      <c r="AD31" s="35"/>
      <c r="AE31" s="35"/>
    </row>
    <row r="32" spans="1:31" ht="20.25">
      <c r="A32" s="158" t="s">
        <v>19</v>
      </c>
      <c r="B32" s="159">
        <v>100</v>
      </c>
      <c r="C32" s="160">
        <f>'[1]Одн.юг'!AM8</f>
        <v>4.8</v>
      </c>
      <c r="D32" s="161">
        <f>'[1]Одн.юг'!AM9</f>
        <v>4.8</v>
      </c>
      <c r="E32" s="161">
        <f>'[1]Одн.юг'!AM10</f>
        <v>4.8</v>
      </c>
      <c r="F32" s="161">
        <f>'[1]Одн.юг'!AM11</f>
        <v>4.8</v>
      </c>
      <c r="G32" s="161">
        <f>'[1]Одн.юг'!AM12</f>
        <v>4.8</v>
      </c>
      <c r="H32" s="161">
        <f>'[1]Одн.юг'!AM13</f>
        <v>4.8</v>
      </c>
      <c r="I32" s="161">
        <f>'[1]Одн.юг'!AM14</f>
        <v>4.8</v>
      </c>
      <c r="J32" s="161">
        <f>'[1]Одн.юг'!AM15</f>
        <v>433.92</v>
      </c>
      <c r="K32" s="161">
        <f>'[1]Одн.юг'!AM16</f>
        <v>364.8</v>
      </c>
      <c r="L32" s="161">
        <f>'[1]Одн.юг'!AM17</f>
        <v>367.68</v>
      </c>
      <c r="M32" s="161">
        <f>'[1]Одн.юг'!AM18</f>
        <v>380.64</v>
      </c>
      <c r="N32" s="161">
        <f>'[1]Одн.юг'!AM19</f>
        <v>379.68</v>
      </c>
      <c r="O32" s="161">
        <f>'[1]Одн.юг'!AM20</f>
        <v>379.68</v>
      </c>
      <c r="P32" s="161">
        <f>'[1]Одн.юг'!AM21</f>
        <v>384</v>
      </c>
      <c r="Q32" s="161">
        <f>'[1]Одн.юг'!AM22</f>
        <v>382.08</v>
      </c>
      <c r="R32" s="161">
        <f>'[1]Одн.юг'!AM23</f>
        <v>351.84</v>
      </c>
      <c r="S32" s="161">
        <f>'[1]Одн.юг'!AM24</f>
        <v>38.4</v>
      </c>
      <c r="T32" s="161">
        <f>'[1]Одн.юг'!AM25</f>
        <v>5.28</v>
      </c>
      <c r="U32" s="161">
        <f>'[1]Одн.юг'!AM26</f>
        <v>5.28</v>
      </c>
      <c r="V32" s="162">
        <f>'[1]Одн.юг'!AM27</f>
        <v>5.28</v>
      </c>
      <c r="W32" s="161">
        <f>'[1]Одн.юг'!AM28</f>
        <v>6.24</v>
      </c>
      <c r="X32" s="161">
        <f>'[1]Одн.юг'!AM29</f>
        <v>6.72</v>
      </c>
      <c r="Y32" s="161">
        <f>'[1]Одн.юг'!AM30</f>
        <v>6.24</v>
      </c>
      <c r="Z32" s="162">
        <f>'[1]Одн.юг'!AM31</f>
        <v>4.8</v>
      </c>
      <c r="AA32" s="163">
        <f t="shared" si="0"/>
        <v>3536.1600000000003</v>
      </c>
      <c r="AB32" s="35"/>
      <c r="AC32" s="35"/>
      <c r="AD32" s="35"/>
      <c r="AE32" s="35"/>
    </row>
    <row r="33" spans="1:39" ht="20.25">
      <c r="A33" s="124" t="s">
        <v>43</v>
      </c>
      <c r="B33" s="164">
        <v>100</v>
      </c>
      <c r="C33" s="165">
        <f>'[1]Одн.юг'!AJ8</f>
        <v>537.36</v>
      </c>
      <c r="D33" s="126">
        <f>'[1]Одн.юг'!AJ9</f>
        <v>543.12</v>
      </c>
      <c r="E33" s="126">
        <f>'[1]Одн.юг'!AJ10</f>
        <v>519.84</v>
      </c>
      <c r="F33" s="126">
        <f>'[1]Одн.юг'!AJ11</f>
        <v>518.28</v>
      </c>
      <c r="G33" s="126">
        <f>'[1]Одн.юг'!AJ12</f>
        <v>496.56</v>
      </c>
      <c r="H33" s="126">
        <f>'[1]Одн.юг'!AJ13</f>
        <v>495.96</v>
      </c>
      <c r="I33" s="126">
        <f>'[1]Одн.юг'!AJ14</f>
        <v>505.44</v>
      </c>
      <c r="J33" s="126">
        <f>'[1]Одн.юг'!AJ15</f>
        <v>521.04</v>
      </c>
      <c r="K33" s="126">
        <f>'[1]Одн.юг'!AJ16</f>
        <v>562.5600000000001</v>
      </c>
      <c r="L33" s="126">
        <f>'[1]Одн.юг'!AJ17</f>
        <v>583.08</v>
      </c>
      <c r="M33" s="126">
        <f>'[1]Одн.юг'!AJ18</f>
        <v>604.8</v>
      </c>
      <c r="N33" s="126">
        <f>'[1]Одн.юг'!AJ19</f>
        <v>579.84</v>
      </c>
      <c r="O33" s="126">
        <f>'[1]Одн.юг'!AJ20</f>
        <v>580.32</v>
      </c>
      <c r="P33" s="126">
        <f>'[1]Одн.юг'!AJ21</f>
        <v>554.04</v>
      </c>
      <c r="Q33" s="126">
        <f>'[1]Одн.юг'!AJ22</f>
        <v>570</v>
      </c>
      <c r="R33" s="126">
        <f>'[1]Одн.юг'!AJ23</f>
        <v>632.64</v>
      </c>
      <c r="S33" s="126">
        <f>'[1]Одн.юг'!AJ24</f>
        <v>602.64</v>
      </c>
      <c r="T33" s="126">
        <f>'[1]Одн.юг'!AJ25</f>
        <v>595.2</v>
      </c>
      <c r="U33" s="126">
        <f>'[1]Одн.юг'!AJ26</f>
        <v>590.88</v>
      </c>
      <c r="V33" s="127">
        <f>'[1]Одн.юг'!AJ27</f>
        <v>597</v>
      </c>
      <c r="W33" s="126">
        <f>'[1]Одн.юг'!AJ28</f>
        <v>553.44</v>
      </c>
      <c r="X33" s="126">
        <f>'[1]Одн.юг'!AJ29</f>
        <v>564.6</v>
      </c>
      <c r="Y33" s="126">
        <f>'[1]Одн.юг'!AJ30</f>
        <v>576</v>
      </c>
      <c r="Z33" s="127">
        <f>'[1]Одн.юг'!AJ31</f>
        <v>557.16</v>
      </c>
      <c r="AA33" s="128">
        <f t="shared" si="0"/>
        <v>13441.800000000001</v>
      </c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20.25">
      <c r="A34" s="124" t="s">
        <v>20</v>
      </c>
      <c r="B34" s="164">
        <v>80</v>
      </c>
      <c r="C34" s="165">
        <f>'[1]Одн.юг'!L42</f>
        <v>143.99999999999906</v>
      </c>
      <c r="D34" s="126">
        <f>'[1]Одн.юг'!L43</f>
        <v>132.00000000000145</v>
      </c>
      <c r="E34" s="126">
        <f>'[1]Одн.юг'!L44</f>
        <v>149.99999999999872</v>
      </c>
      <c r="F34" s="126">
        <f>'[1]Одн.юг'!L45</f>
        <v>137.99999999999983</v>
      </c>
      <c r="G34" s="126">
        <f>'[1]Одн.юг'!L46</f>
        <v>156.00000000000009</v>
      </c>
      <c r="H34" s="126">
        <f>'[1]Одн.юг'!L47</f>
        <v>120.00000000000043</v>
      </c>
      <c r="I34" s="126">
        <f>'[1]Одн.юг'!L48</f>
        <v>150.00000000000043</v>
      </c>
      <c r="J34" s="126">
        <f>'[1]Одн.юг'!L49</f>
        <v>131.99999999999974</v>
      </c>
      <c r="K34" s="126">
        <f>'[1]Одн.юг'!L50</f>
        <v>150.00000000000085</v>
      </c>
      <c r="L34" s="126">
        <f>'[1]Одн.юг'!L51</f>
        <v>179.99999999999872</v>
      </c>
      <c r="M34" s="126">
        <f>'[1]Одн.юг'!L52</f>
        <v>198.00000000000026</v>
      </c>
      <c r="N34" s="126">
        <f>'[1]Одн.юг'!L53</f>
        <v>180.00000000000043</v>
      </c>
      <c r="O34" s="126">
        <f>'[1]Одн.юг'!L54</f>
        <v>161.9999999999989</v>
      </c>
      <c r="P34" s="126">
        <f>'[1]Одн.юг'!L55</f>
        <v>180</v>
      </c>
      <c r="Q34" s="126">
        <f>'[1]Одн.юг'!L56</f>
        <v>132.00000000000102</v>
      </c>
      <c r="R34" s="126">
        <f>'[1]Одн.юг'!L57</f>
        <v>258.0000000000002</v>
      </c>
      <c r="S34" s="126">
        <f>'[1]Одн.юг'!L58</f>
        <v>186.00000000000009</v>
      </c>
      <c r="T34" s="126">
        <f>'[1]Одн.юг'!L59</f>
        <v>161.9999999999989</v>
      </c>
      <c r="U34" s="126">
        <f>'[1]Одн.юг'!L60</f>
        <v>138.0000000000011</v>
      </c>
      <c r="V34" s="127">
        <f>'[1]Одн.юг'!L61</f>
        <v>155.99999999999923</v>
      </c>
      <c r="W34" s="126">
        <f>'[1]Одн.юг'!L62</f>
        <v>150.00000000000043</v>
      </c>
      <c r="X34" s="126">
        <f>'[1]Одн.юг'!L63</f>
        <v>155.99999999999923</v>
      </c>
      <c r="Y34" s="126">
        <f>'[1]Одн.юг'!L64</f>
        <v>156.0000000000005</v>
      </c>
      <c r="Z34" s="127">
        <f>'[1]Одн.юг'!L65</f>
        <v>143.99999999999991</v>
      </c>
      <c r="AA34" s="128">
        <f t="shared" si="0"/>
        <v>3809.999999999999</v>
      </c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ht="20.25">
      <c r="A35" s="124" t="s">
        <v>44</v>
      </c>
      <c r="B35" s="164">
        <v>60</v>
      </c>
      <c r="C35" s="165">
        <f>'[1]Одн.юг'!T42</f>
        <v>159.21</v>
      </c>
      <c r="D35" s="126">
        <f>'[1]Одн.юг'!T43</f>
        <v>169.41</v>
      </c>
      <c r="E35" s="126">
        <f>'[1]Одн.юг'!T44</f>
        <v>167.73</v>
      </c>
      <c r="F35" s="126">
        <f>'[1]Одн.юг'!T45</f>
        <v>168.54</v>
      </c>
      <c r="G35" s="126">
        <f>'[1]Одн.юг'!T46</f>
        <v>157.65</v>
      </c>
      <c r="H35" s="126">
        <f>'[1]Одн.юг'!T47</f>
        <v>160.29</v>
      </c>
      <c r="I35" s="126">
        <f>'[1]Одн.юг'!T48</f>
        <v>154.77</v>
      </c>
      <c r="J35" s="126">
        <f>'[1]Одн.юг'!T49</f>
        <v>157.53</v>
      </c>
      <c r="K35" s="126">
        <f>'[1]Одн.юг'!T50</f>
        <v>194.97</v>
      </c>
      <c r="L35" s="126">
        <f>'[1]Одн.юг'!T51</f>
        <v>233.97</v>
      </c>
      <c r="M35" s="126">
        <f>'[1]Одн.юг'!T52</f>
        <v>248.52</v>
      </c>
      <c r="N35" s="126">
        <f>'[1]Одн.юг'!T53</f>
        <v>245.37</v>
      </c>
      <c r="O35" s="126">
        <f>'[1]Одн.юг'!T54</f>
        <v>233.97</v>
      </c>
      <c r="P35" s="126">
        <f>'[1]Одн.юг'!T55</f>
        <v>239.73</v>
      </c>
      <c r="Q35" s="126">
        <f>'[1]Одн.юг'!T56</f>
        <v>242.28</v>
      </c>
      <c r="R35" s="126">
        <f>'[1]Одн.юг'!T57</f>
        <v>239.73</v>
      </c>
      <c r="S35" s="126">
        <f>'[1]Одн.юг'!T58</f>
        <v>241.29</v>
      </c>
      <c r="T35" s="126">
        <f>'[1]Одн.юг'!T59</f>
        <v>220.77</v>
      </c>
      <c r="U35" s="126">
        <f>'[1]Одн.юг'!T60</f>
        <v>209.13</v>
      </c>
      <c r="V35" s="127">
        <f>'[1]Одн.юг'!T61</f>
        <v>194.52</v>
      </c>
      <c r="W35" s="126">
        <f>'[1]Одн.юг'!T62</f>
        <v>193.29</v>
      </c>
      <c r="X35" s="126">
        <f>'[1]Одн.юг'!T63</f>
        <v>183.42000000000002</v>
      </c>
      <c r="Y35" s="126">
        <f>'[1]Одн.юг'!T64</f>
        <v>177.35999999999999</v>
      </c>
      <c r="Z35" s="127">
        <f>'[1]Одн.юг'!T65</f>
        <v>169.14000000000001</v>
      </c>
      <c r="AA35" s="128">
        <f t="shared" si="0"/>
        <v>4762.59</v>
      </c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ht="20.25">
      <c r="A36" s="124" t="s">
        <v>21</v>
      </c>
      <c r="B36" s="164">
        <v>100</v>
      </c>
      <c r="C36" s="165">
        <f>'[1]Одн.юг'!Q8</f>
        <v>413.76</v>
      </c>
      <c r="D36" s="126">
        <f>'[1]Одн.юг'!Q9</f>
        <v>366.24</v>
      </c>
      <c r="E36" s="126">
        <f>'[1]Одн.юг'!Q10</f>
        <v>359.52</v>
      </c>
      <c r="F36" s="126">
        <f>'[1]Одн.юг'!Q11</f>
        <v>355.92</v>
      </c>
      <c r="G36" s="126">
        <f>'[1]Одн.юг'!Q12</f>
        <v>335.28</v>
      </c>
      <c r="H36" s="126">
        <f>'[1]Одн.юг'!Q13</f>
        <v>340.8</v>
      </c>
      <c r="I36" s="126">
        <f>'[1]Одн.юг'!Q14</f>
        <v>352.08</v>
      </c>
      <c r="J36" s="126">
        <f>'[1]Одн.юг'!Q15</f>
        <v>555.6</v>
      </c>
      <c r="K36" s="126">
        <f>'[1]Одн.юг'!Q16</f>
        <v>751.92</v>
      </c>
      <c r="L36" s="126">
        <f>'[1]Одн.юг'!Q17</f>
        <v>779.52</v>
      </c>
      <c r="M36" s="126">
        <f>'[1]Одн.юг'!Q18</f>
        <v>757.68</v>
      </c>
      <c r="N36" s="126">
        <f>'[1]Одн.юг'!Q19</f>
        <v>756</v>
      </c>
      <c r="O36" s="126">
        <f>'[1]Одн.юг'!Q20</f>
        <v>737.28</v>
      </c>
      <c r="P36" s="126">
        <f>'[1]Одн.юг'!Q21</f>
        <v>711.84</v>
      </c>
      <c r="Q36" s="126">
        <f>'[1]Одн.юг'!Q22</f>
        <v>704.16</v>
      </c>
      <c r="R36" s="126">
        <f>'[1]Одн.юг'!Q23</f>
        <v>710.16</v>
      </c>
      <c r="S36" s="126">
        <f>'[1]Одн.юг'!Q24</f>
        <v>681.36</v>
      </c>
      <c r="T36" s="126">
        <f>'[1]Одн.юг'!Q25</f>
        <v>666.96</v>
      </c>
      <c r="U36" s="126">
        <f>'[1]Одн.юг'!Q26</f>
        <v>641.76</v>
      </c>
      <c r="V36" s="127">
        <f>'[1]Одн.юг'!Q27</f>
        <v>606.96</v>
      </c>
      <c r="W36" s="126">
        <f>'[1]Одн.юг'!Q28</f>
        <v>565.68</v>
      </c>
      <c r="X36" s="126">
        <f>'[1]Одн.юг'!Q29</f>
        <v>555.12</v>
      </c>
      <c r="Y36" s="126">
        <f>'[1]Одн.юг'!Q30</f>
        <v>553.92</v>
      </c>
      <c r="Z36" s="127">
        <f>'[1]Одн.юг'!Q31</f>
        <v>527.28</v>
      </c>
      <c r="AA36" s="128">
        <f t="shared" si="0"/>
        <v>13786.800000000005</v>
      </c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1:39" ht="20.25">
      <c r="A37" s="124" t="s">
        <v>45</v>
      </c>
      <c r="B37" s="164">
        <v>100</v>
      </c>
      <c r="C37" s="165">
        <f>'[1]Одн.юг'!C8</f>
        <v>200</v>
      </c>
      <c r="D37" s="126">
        <f>'[1]Одн.юг'!C9</f>
        <v>200</v>
      </c>
      <c r="E37" s="126">
        <f>'[1]Одн.юг'!C10</f>
        <v>200</v>
      </c>
      <c r="F37" s="126">
        <f>'[1]Одн.юг'!C11</f>
        <v>200</v>
      </c>
      <c r="G37" s="126">
        <f>'[1]Одн.юг'!C12</f>
        <v>220.0000000000017</v>
      </c>
      <c r="H37" s="126">
        <f>'[1]Одн.юг'!C13</f>
        <v>219.99999999999886</v>
      </c>
      <c r="I37" s="126">
        <f>'[1]Одн.юг'!C14</f>
        <v>220.0000000000017</v>
      </c>
      <c r="J37" s="126">
        <f>'[1]Одн.юг'!C15</f>
        <v>200</v>
      </c>
      <c r="K37" s="126">
        <f>'[1]Одн.юг'!C16</f>
        <v>259.99999999999943</v>
      </c>
      <c r="L37" s="126">
        <f>'[1]Одн.юг'!C17</f>
        <v>240.00000000000057</v>
      </c>
      <c r="M37" s="126">
        <f>'[1]Одн.юг'!C18</f>
        <v>339.9999999999977</v>
      </c>
      <c r="N37" s="126">
        <f>'[1]Одн.юг'!C19</f>
        <v>260.0000000000023</v>
      </c>
      <c r="O37" s="126">
        <f>'[1]Одн.юг'!C20</f>
        <v>200</v>
      </c>
      <c r="P37" s="126">
        <f>'[1]Одн.юг'!C21</f>
        <v>259.99999999999943</v>
      </c>
      <c r="Q37" s="126">
        <f>'[1]Одн.юг'!C22</f>
        <v>279.9999999999983</v>
      </c>
      <c r="R37" s="126">
        <f>'[1]Одн.юг'!C23</f>
        <v>220.0000000000017</v>
      </c>
      <c r="S37" s="126">
        <f>'[1]Одн.юг'!C24</f>
        <v>259.99999999999943</v>
      </c>
      <c r="T37" s="126">
        <f>'[1]Одн.юг'!C25</f>
        <v>219.99999999999886</v>
      </c>
      <c r="U37" s="126">
        <f>'[1]Одн.юг'!C26</f>
        <v>220.0000000000017</v>
      </c>
      <c r="V37" s="127">
        <f>'[1]Одн.юг'!C27</f>
        <v>219.99999999999886</v>
      </c>
      <c r="W37" s="126">
        <f>'[1]Одн.юг'!C28</f>
        <v>220.0000000000017</v>
      </c>
      <c r="X37" s="126">
        <f>'[1]Одн.юг'!C29</f>
        <v>219.99999999999886</v>
      </c>
      <c r="Y37" s="126">
        <f>'[1]Одн.юг'!C30</f>
        <v>219.99999999999886</v>
      </c>
      <c r="Z37" s="127">
        <f>'[1]Одн.юг'!C31</f>
        <v>200</v>
      </c>
      <c r="AA37" s="128">
        <f t="shared" si="0"/>
        <v>5500.000000000001</v>
      </c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 ht="20.25">
      <c r="A38" s="124" t="s">
        <v>23</v>
      </c>
      <c r="B38" s="120">
        <v>30</v>
      </c>
      <c r="C38" s="165">
        <f>'[1]Одн.юг'!Z8</f>
        <v>24.00000000000002</v>
      </c>
      <c r="D38" s="126">
        <f>'[1]Одн.юг'!Z9</f>
        <v>35.999999999999964</v>
      </c>
      <c r="E38" s="126">
        <f>'[1]Одн.юг'!Z10</f>
        <v>48</v>
      </c>
      <c r="F38" s="126">
        <f>'[1]Одн.юг'!Z11</f>
        <v>48.00000000000004</v>
      </c>
      <c r="G38" s="126">
        <f>'[1]Одн.юг'!Z12</f>
        <v>36.00000000000003</v>
      </c>
      <c r="H38" s="126">
        <f>'[1]Одн.юг'!Z13</f>
        <v>35.9999999999999</v>
      </c>
      <c r="I38" s="126">
        <f>'[1]Одн.юг'!Z14</f>
        <v>48</v>
      </c>
      <c r="J38" s="126">
        <f>'[1]Одн.юг'!Z15</f>
        <v>48</v>
      </c>
      <c r="K38" s="126">
        <f>'[1]Одн.юг'!Z16</f>
        <v>48</v>
      </c>
      <c r="L38" s="126">
        <f>'[1]Одн.юг'!Z17</f>
        <v>48.00000000000004</v>
      </c>
      <c r="M38" s="126">
        <f>'[1]Одн.юг'!Z18</f>
        <v>48</v>
      </c>
      <c r="N38" s="126">
        <f>'[1]Одн.юг'!Z19</f>
        <v>24.00000000000002</v>
      </c>
      <c r="O38" s="126">
        <f>'[1]Одн.юг'!Z20</f>
        <v>23.999999999999886</v>
      </c>
      <c r="P38" s="126">
        <f>'[1]Одн.юг'!Z21</f>
        <v>48.00000000000004</v>
      </c>
      <c r="Q38" s="126">
        <f>'[1]Одн.юг'!Z22</f>
        <v>48</v>
      </c>
      <c r="R38" s="126">
        <f>'[1]Одн.юг'!Z23</f>
        <v>36</v>
      </c>
      <c r="S38" s="126">
        <f>'[1]Одн.юг'!Z24</f>
        <v>36</v>
      </c>
      <c r="T38" s="126">
        <f>'[1]Одн.юг'!Z25</f>
        <v>24.00000000000002</v>
      </c>
      <c r="U38" s="126">
        <f>'[1]Одн.юг'!Z26</f>
        <v>24.00000000000002</v>
      </c>
      <c r="V38" s="127">
        <f>'[1]Одн.юг'!Z27</f>
        <v>48</v>
      </c>
      <c r="W38" s="126">
        <f>'[1]Одн.юг'!Z28</f>
        <v>36</v>
      </c>
      <c r="X38" s="126">
        <f>'[1]Одн.юг'!Z29</f>
        <v>24</v>
      </c>
      <c r="Y38" s="126">
        <f>'[1]Одн.юг'!Z30</f>
        <v>48.00000000000004</v>
      </c>
      <c r="Z38" s="127">
        <f>'[1]Одн.юг'!Z31</f>
        <v>48.00000000000004</v>
      </c>
      <c r="AA38" s="128">
        <f>SUM(C38:Z38)</f>
        <v>935.9999999999999</v>
      </c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1:39" ht="20.25">
      <c r="A39" s="124" t="s">
        <v>22</v>
      </c>
      <c r="B39" s="130">
        <v>25</v>
      </c>
      <c r="C39" s="165">
        <f>'[1]Одн.юг'!AS42</f>
        <v>19.2000000000003</v>
      </c>
      <c r="D39" s="126">
        <f>'[1]Одн.юг'!AS43</f>
        <v>24.800000000000217</v>
      </c>
      <c r="E39" s="126">
        <f>'[1]Одн.юг'!AS44</f>
        <v>18.79999999999999</v>
      </c>
      <c r="F39" s="126">
        <f>'[1]Одн.юг'!AS45</f>
        <v>15.799999999999628</v>
      </c>
      <c r="G39" s="126">
        <f>'[1]Одн.юг'!AS46</f>
        <v>9.800000000000537</v>
      </c>
      <c r="H39" s="126">
        <f>'[1]Одн.юг'!AS47</f>
        <v>28.799999999999315</v>
      </c>
      <c r="I39" s="126">
        <f>'[1]Одн.юг'!AS48</f>
        <v>42.0000000000001</v>
      </c>
      <c r="J39" s="126">
        <f>'[1]Одн.юг'!AS49</f>
        <v>58.0000000000004</v>
      </c>
      <c r="K39" s="126">
        <f>'[1]Одн.юг'!AS50</f>
        <v>58.000000000000185</v>
      </c>
      <c r="L39" s="126">
        <f>'[1]Одн.юг'!AS51</f>
        <v>53.99999999999963</v>
      </c>
      <c r="M39" s="126">
        <f>'[1]Одн.юг'!AS52</f>
        <v>59.99999999999993</v>
      </c>
      <c r="N39" s="126">
        <f>'[1]Одн.юг'!AS53</f>
        <v>59.99999999999993</v>
      </c>
      <c r="O39" s="126">
        <f>'[1]Одн.юг'!AS54</f>
        <v>43.999999999999986</v>
      </c>
      <c r="P39" s="126">
        <f>'[1]Одн.юг'!AS55</f>
        <v>66.00000000000001</v>
      </c>
      <c r="Q39" s="126">
        <f>'[1]Одн.юг'!AS56</f>
        <v>50.00000000000007</v>
      </c>
      <c r="R39" s="126">
        <f>'[1]Одн.юг'!AS57</f>
        <v>56.000000000000156</v>
      </c>
      <c r="S39" s="126">
        <f>'[1]Одн.юг'!AS58</f>
        <v>47.99999999999976</v>
      </c>
      <c r="T39" s="126">
        <f>'[1]Одн.юг'!AS59</f>
        <v>41.999999999999886</v>
      </c>
      <c r="U39" s="126">
        <f>'[1]Одн.юг'!AS60</f>
        <v>32.000000000000455</v>
      </c>
      <c r="V39" s="127">
        <f>'[1]Одн.юг'!AS61</f>
        <v>35.99999999999959</v>
      </c>
      <c r="W39" s="126">
        <f>'[1]Одн.юг'!AS62</f>
        <v>32.000000000000455</v>
      </c>
      <c r="X39" s="126">
        <f>'[1]Одн.юг'!AS63</f>
        <v>31.999999999999815</v>
      </c>
      <c r="Y39" s="126">
        <f>'[1]Одн.юг'!AS64</f>
        <v>26.19999999999969</v>
      </c>
      <c r="Z39" s="127">
        <f>'[1]Одн.юг'!AS65</f>
        <v>22.60000000000055</v>
      </c>
      <c r="AA39" s="128">
        <f>SUM(C39:Z39)</f>
        <v>936.0000000000006</v>
      </c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 ht="20.25">
      <c r="A40" s="124" t="s">
        <v>46</v>
      </c>
      <c r="B40" s="166">
        <v>6</v>
      </c>
      <c r="C40" s="165">
        <f>'[1]Одн.юг'!$AK42</f>
        <v>40.56</v>
      </c>
      <c r="D40" s="165">
        <f>'[1]Одн.юг'!$AK43</f>
        <v>40.8</v>
      </c>
      <c r="E40" s="165">
        <f>'[1]Одн.юг'!$AK44</f>
        <v>40.56</v>
      </c>
      <c r="F40" s="165">
        <f>'[1]Одн.юг'!$AK45</f>
        <v>40.8</v>
      </c>
      <c r="G40" s="165">
        <f>'[1]Одн.юг'!$AK46</f>
        <v>40.56</v>
      </c>
      <c r="H40" s="165">
        <f>'[1]Одн.юг'!$AK47</f>
        <v>40.8</v>
      </c>
      <c r="I40" s="165">
        <f>'[1]Одн.юг'!$AK48</f>
        <v>40.32</v>
      </c>
      <c r="J40" s="165">
        <f>'[1]Одн.юг'!$AK49</f>
        <v>40.32</v>
      </c>
      <c r="K40" s="165">
        <f>'[1]Одн.юг'!$AK50</f>
        <v>40.32</v>
      </c>
      <c r="L40" s="165">
        <f>'[1]Одн.юг'!$AK51</f>
        <v>40.080000000000005</v>
      </c>
      <c r="M40" s="165">
        <f>'[1]Одн.юг'!$AK52</f>
        <v>40.32</v>
      </c>
      <c r="N40" s="165">
        <f>'[1]Одн.юг'!$AK53</f>
        <v>40.32</v>
      </c>
      <c r="O40" s="165">
        <f>'[1]Одн.юг'!$AK54</f>
        <v>40.56</v>
      </c>
      <c r="P40" s="165">
        <f>'[1]Одн.юг'!$AK55</f>
        <v>40.56</v>
      </c>
      <c r="Q40" s="165">
        <f>'[1]Одн.юг'!$AK56</f>
        <v>40.32</v>
      </c>
      <c r="R40" s="165">
        <f>'[1]Одн.юг'!$AK57</f>
        <v>40.56</v>
      </c>
      <c r="S40" s="165">
        <f>'[1]Одн.юг'!$AK58</f>
        <v>40.56</v>
      </c>
      <c r="T40" s="165">
        <f>'[1]Одн.юг'!$AK59</f>
        <v>40.56</v>
      </c>
      <c r="U40" s="165">
        <f>'[1]Одн.юг'!$AK60</f>
        <v>40.800000000000004</v>
      </c>
      <c r="V40" s="165">
        <f>'[1]Одн.юг'!$AK61</f>
        <v>40.56</v>
      </c>
      <c r="W40" s="165">
        <f>'[1]Одн.юг'!$AK62</f>
        <v>40.56</v>
      </c>
      <c r="X40" s="165">
        <f>'[1]Одн.юг'!$AK63</f>
        <v>40.800000000000004</v>
      </c>
      <c r="Y40" s="165">
        <f>'[1]Одн.юг'!$AK64</f>
        <v>40.32</v>
      </c>
      <c r="Z40" s="165">
        <f>'[1]Одн.юг'!$AK65</f>
        <v>39.36</v>
      </c>
      <c r="AA40" s="128">
        <f>SUM(C40:Z40)</f>
        <v>971.2799999999997</v>
      </c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20.25">
      <c r="A41" s="124"/>
      <c r="B41" s="164"/>
      <c r="C41" s="16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7"/>
      <c r="W41" s="126"/>
      <c r="X41" s="126"/>
      <c r="Y41" s="126"/>
      <c r="Z41" s="127"/>
      <c r="AA41" s="128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20.25">
      <c r="A42" s="124" t="s">
        <v>18</v>
      </c>
      <c r="B42" s="167">
        <v>100</v>
      </c>
      <c r="C42" s="168">
        <f>'[1]Порт'!M40</f>
        <v>398.46000000000004</v>
      </c>
      <c r="D42" s="169">
        <f>'[1]Порт'!M41</f>
        <v>395.96000000000004</v>
      </c>
      <c r="E42" s="169">
        <f>'[1]Порт'!M42</f>
        <v>395.16</v>
      </c>
      <c r="F42" s="169">
        <f>'[1]Порт'!M43</f>
        <v>393.72999999999996</v>
      </c>
      <c r="G42" s="169">
        <f>'[1]Порт'!M44</f>
        <v>382.1</v>
      </c>
      <c r="H42" s="169">
        <f>'[1]Порт'!M45</f>
        <v>377.88</v>
      </c>
      <c r="I42" s="169">
        <f>'[1]Порт'!M46</f>
        <v>376.97999999999996</v>
      </c>
      <c r="J42" s="169">
        <f>'[1]Порт'!M47</f>
        <v>392.25999999999993</v>
      </c>
      <c r="K42" s="169">
        <f>'[1]Порт'!M48</f>
        <v>411.05999999999995</v>
      </c>
      <c r="L42" s="169">
        <f>'[1]Порт'!M49</f>
        <v>400.2099999999999</v>
      </c>
      <c r="M42" s="169">
        <f>'[1]Порт'!M50</f>
        <v>398.03</v>
      </c>
      <c r="N42" s="169">
        <f>'[1]Порт'!M51</f>
        <v>413.03</v>
      </c>
      <c r="O42" s="169">
        <f>'[1]Порт'!M52</f>
        <v>402.89</v>
      </c>
      <c r="P42" s="169">
        <f>'[1]Порт'!M53</f>
        <v>399.62</v>
      </c>
      <c r="Q42" s="169">
        <f>'[1]Порт'!M54</f>
        <v>394.72</v>
      </c>
      <c r="R42" s="169">
        <f>'[1]Порт'!M55</f>
        <v>389.81000000000006</v>
      </c>
      <c r="S42" s="169">
        <f>'[1]Порт'!M56</f>
        <v>389.57000000000005</v>
      </c>
      <c r="T42" s="169">
        <f>'[1]Порт'!M57</f>
        <v>374.21</v>
      </c>
      <c r="U42" s="169">
        <f>'[1]Порт'!M58</f>
        <v>371.19</v>
      </c>
      <c r="V42" s="169">
        <f>'[1]Порт'!M59</f>
        <v>367.8400000000001</v>
      </c>
      <c r="W42" s="169">
        <f>'[1]Порт'!M60</f>
        <v>363.78</v>
      </c>
      <c r="X42" s="169">
        <f>'[1]Порт'!M61</f>
        <v>360.72</v>
      </c>
      <c r="Y42" s="169">
        <f>'[1]Порт'!M62</f>
        <v>354.57000000000005</v>
      </c>
      <c r="Z42" s="169">
        <f>'[1]Порт'!M63</f>
        <v>354.81000000000006</v>
      </c>
      <c r="AA42" s="128">
        <f t="shared" si="0"/>
        <v>9258.589999999998</v>
      </c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8">
      <c r="A43" s="170"/>
      <c r="B43" s="171"/>
      <c r="C43" s="172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4"/>
      <c r="W43" s="173"/>
      <c r="X43" s="173"/>
      <c r="Y43" s="173"/>
      <c r="Z43" s="174"/>
      <c r="AA43" s="17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8.75" thickBot="1">
      <c r="A44" s="176"/>
      <c r="B44" s="177"/>
      <c r="C44" s="178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80"/>
      <c r="W44" s="181"/>
      <c r="X44" s="181"/>
      <c r="Y44" s="181"/>
      <c r="Z44" s="182"/>
      <c r="AA44" s="18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21" thickBot="1">
      <c r="A45" s="184" t="s">
        <v>47</v>
      </c>
      <c r="B45" s="185">
        <f>SUM(B32:B44)</f>
        <v>701</v>
      </c>
      <c r="C45" s="186">
        <f>SUM(C32:C44)</f>
        <v>1941.3499999999995</v>
      </c>
      <c r="D45" s="187">
        <f aca="true" t="shared" si="2" ref="D45:Z45">SUM(D32:D44)</f>
        <v>1913.1300000000017</v>
      </c>
      <c r="E45" s="187">
        <f t="shared" si="2"/>
        <v>1904.4099999999987</v>
      </c>
      <c r="F45" s="187">
        <f t="shared" si="2"/>
        <v>1883.8699999999994</v>
      </c>
      <c r="G45" s="187">
        <f t="shared" si="2"/>
        <v>1838.7500000000023</v>
      </c>
      <c r="H45" s="187">
        <f t="shared" si="2"/>
        <v>1825.3299999999986</v>
      </c>
      <c r="I45" s="187">
        <f t="shared" si="2"/>
        <v>1894.390000000002</v>
      </c>
      <c r="J45" s="187">
        <f t="shared" si="2"/>
        <v>2538.67</v>
      </c>
      <c r="K45" s="187">
        <f t="shared" si="2"/>
        <v>2841.6300000000006</v>
      </c>
      <c r="L45" s="187">
        <f t="shared" si="2"/>
        <v>2926.5399999999986</v>
      </c>
      <c r="M45" s="187">
        <f t="shared" si="2"/>
        <v>3075.989999999998</v>
      </c>
      <c r="N45" s="187">
        <f t="shared" si="2"/>
        <v>2938.2400000000025</v>
      </c>
      <c r="O45" s="187">
        <f t="shared" si="2"/>
        <v>2804.699999999999</v>
      </c>
      <c r="P45" s="187">
        <f t="shared" si="2"/>
        <v>2883.7899999999995</v>
      </c>
      <c r="Q45" s="187">
        <f t="shared" si="2"/>
        <v>2843.5599999999995</v>
      </c>
      <c r="R45" s="187">
        <f t="shared" si="2"/>
        <v>2934.740000000002</v>
      </c>
      <c r="S45" s="187">
        <f t="shared" si="2"/>
        <v>2523.8199999999993</v>
      </c>
      <c r="T45" s="187">
        <f t="shared" si="2"/>
        <v>2350.9799999999977</v>
      </c>
      <c r="U45" s="187">
        <f t="shared" si="2"/>
        <v>2273.040000000003</v>
      </c>
      <c r="V45" s="187">
        <f t="shared" si="2"/>
        <v>2272.1599999999976</v>
      </c>
      <c r="W45" s="188">
        <f t="shared" si="2"/>
        <v>2160.9900000000025</v>
      </c>
      <c r="X45" s="188">
        <f t="shared" si="2"/>
        <v>2143.379999999998</v>
      </c>
      <c r="Y45" s="188">
        <f t="shared" si="2"/>
        <v>2158.6099999999988</v>
      </c>
      <c r="Z45" s="189">
        <f t="shared" si="2"/>
        <v>2067.15</v>
      </c>
      <c r="AA45" s="190">
        <f>SUM(C45:Z45)</f>
        <v>56939.22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2.7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91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30">
      <c r="A47" s="93"/>
      <c r="B47" s="93" t="s">
        <v>48</v>
      </c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4"/>
      <c r="N47" s="94"/>
      <c r="O47" s="94"/>
      <c r="P47" s="94"/>
      <c r="Q47" s="94"/>
      <c r="R47" s="38"/>
      <c r="S47" s="38"/>
      <c r="T47" s="38"/>
      <c r="U47" s="38"/>
      <c r="V47" s="38"/>
      <c r="W47" s="38"/>
      <c r="X47" s="38"/>
      <c r="Y47" s="38"/>
      <c r="Z47" s="38"/>
      <c r="AA47" s="191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8">
      <c r="A48" s="96"/>
      <c r="B48" s="96"/>
      <c r="C48" s="39"/>
      <c r="D48" s="39"/>
      <c r="E48" s="39"/>
      <c r="F48" s="39"/>
      <c r="G48" s="39"/>
      <c r="H48" s="97"/>
      <c r="I48" s="97"/>
      <c r="J48" s="97"/>
      <c r="K48" s="97"/>
      <c r="L48" s="97"/>
      <c r="M48" s="39"/>
      <c r="N48" s="39"/>
      <c r="O48" s="39"/>
      <c r="P48" s="39"/>
      <c r="Q48" s="39"/>
      <c r="R48" s="38"/>
      <c r="S48" s="38"/>
      <c r="T48" s="38"/>
      <c r="U48" s="38"/>
      <c r="V48" s="38"/>
      <c r="W48" s="38"/>
      <c r="X48" s="38"/>
      <c r="Y48" s="38"/>
      <c r="Z48" s="38"/>
      <c r="AA48" s="191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27">
      <c r="A49" s="192"/>
      <c r="B49" s="193" t="s">
        <v>55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02"/>
      <c r="V49" s="102"/>
      <c r="W49" s="102"/>
      <c r="X49" s="102"/>
      <c r="Y49" s="38"/>
      <c r="Z49" s="38"/>
      <c r="AA49" s="19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8">
      <c r="A50" s="96"/>
      <c r="B50" s="96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8"/>
      <c r="S50" s="38"/>
      <c r="T50" s="38"/>
      <c r="U50" s="38"/>
      <c r="V50" s="38"/>
      <c r="W50" s="38"/>
      <c r="X50" s="38"/>
      <c r="Y50" s="38"/>
      <c r="Z50" s="38"/>
      <c r="AA50" s="191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8">
      <c r="A51" s="103"/>
      <c r="B51" s="105" t="s">
        <v>57</v>
      </c>
      <c r="C51" s="39"/>
      <c r="D51" s="39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39"/>
      <c r="R51" s="38"/>
      <c r="S51" s="38"/>
      <c r="T51" s="38"/>
      <c r="U51" s="38"/>
      <c r="V51" s="38"/>
      <c r="W51" s="38"/>
      <c r="X51" s="38"/>
      <c r="Y51" s="38"/>
      <c r="Z51" s="38"/>
      <c r="AA51" s="191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5">
      <c r="A52" s="105"/>
      <c r="B52" s="105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8"/>
      <c r="S52" s="38"/>
      <c r="T52" s="38"/>
      <c r="U52" s="38"/>
      <c r="V52" s="38"/>
      <c r="W52" s="38"/>
      <c r="X52" s="38"/>
      <c r="Y52" s="38"/>
      <c r="Z52" s="38"/>
      <c r="AA52" s="191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8">
      <c r="A53" s="96"/>
      <c r="B53" s="105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8"/>
      <c r="S53" s="38"/>
      <c r="T53" s="38"/>
      <c r="U53" s="38"/>
      <c r="V53" s="38"/>
      <c r="W53" s="38"/>
      <c r="X53" s="38"/>
      <c r="Y53" s="38"/>
      <c r="Z53" s="38"/>
      <c r="AA53" s="19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3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3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3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3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2.7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2.7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2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2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2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2:39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2:39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2:39" ht="12.75">
      <c r="B72" s="4"/>
      <c r="C72" s="4"/>
      <c r="D72" s="4"/>
      <c r="E72" s="4"/>
      <c r="F72" s="4"/>
      <c r="G72" s="4"/>
      <c r="H72" s="10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2:39" ht="12.75">
      <c r="B73" s="4"/>
      <c r="C73" s="4"/>
      <c r="D73" s="4"/>
      <c r="E73" s="4"/>
      <c r="F73" s="4"/>
      <c r="G73" s="4"/>
      <c r="H73" s="10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2:39" ht="12.75">
      <c r="B74" s="3"/>
      <c r="C74" s="3"/>
      <c r="D74" s="3"/>
      <c r="E74" s="3"/>
      <c r="F74" s="3"/>
      <c r="G74" s="3"/>
      <c r="H74" s="10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2:39" ht="12.75">
      <c r="B75" s="3"/>
      <c r="C75" s="3"/>
      <c r="D75" s="3"/>
      <c r="E75" s="3"/>
      <c r="F75" s="3"/>
      <c r="G75" s="3"/>
      <c r="H75" s="10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2:39" ht="12.75">
      <c r="B76" s="3"/>
      <c r="C76" s="3"/>
      <c r="D76" s="3"/>
      <c r="E76" s="3"/>
      <c r="F76" s="3"/>
      <c r="G76" s="3"/>
      <c r="H76" s="10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2:39" ht="12.75">
      <c r="B77" s="3"/>
      <c r="C77" s="3"/>
      <c r="D77" s="3"/>
      <c r="E77" s="3"/>
      <c r="F77" s="3"/>
      <c r="G77" s="3"/>
      <c r="H77" s="10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2:39" ht="12.75">
      <c r="B78" s="3"/>
      <c r="C78" s="3"/>
      <c r="D78" s="3"/>
      <c r="E78" s="3"/>
      <c r="F78" s="3"/>
      <c r="G78" s="3"/>
      <c r="H78" s="10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2:39" ht="12.75">
      <c r="B79" s="3"/>
      <c r="C79" s="3"/>
      <c r="D79" s="3"/>
      <c r="E79" s="3"/>
      <c r="F79" s="3"/>
      <c r="G79" s="3"/>
      <c r="H79" s="1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2:39" ht="12.75">
      <c r="B80" s="3"/>
      <c r="C80" s="3"/>
      <c r="D80" s="3"/>
      <c r="E80" s="3"/>
      <c r="F80" s="3"/>
      <c r="G80" s="3"/>
      <c r="H80" s="1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ht="12.75">
      <c r="H81" s="10"/>
    </row>
    <row r="82" ht="12.75">
      <c r="H82" s="10"/>
    </row>
    <row r="83" ht="12.75">
      <c r="H83" s="10"/>
    </row>
    <row r="84" ht="12.75">
      <c r="H84" s="10"/>
    </row>
    <row r="85" ht="12.75">
      <c r="H85" s="10"/>
    </row>
    <row r="86" ht="12.75">
      <c r="H86" s="10"/>
    </row>
  </sheetData>
  <sheetProtection/>
  <mergeCells count="4">
    <mergeCell ref="A7:AA7"/>
    <mergeCell ref="A30:AA30"/>
    <mergeCell ref="A1:AA1"/>
    <mergeCell ref="A3:AA3"/>
  </mergeCells>
  <printOptions/>
  <pageMargins left="0" right="0" top="0.984251968503937" bottom="0.984251968503937" header="0.5118110236220472" footer="0.5118110236220472"/>
  <pageSetup horizontalDpi="600" verticalDpi="600" orientation="landscape" paperSize="9" scale="40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Vakulenko</cp:lastModifiedBy>
  <cp:lastPrinted>2017-12-28T10:49:07Z</cp:lastPrinted>
  <dcterms:created xsi:type="dcterms:W3CDTF">1996-10-08T23:32:33Z</dcterms:created>
  <dcterms:modified xsi:type="dcterms:W3CDTF">2019-01-24T07:16:48Z</dcterms:modified>
  <cp:category/>
  <cp:version/>
  <cp:contentType/>
  <cp:contentStatus/>
</cp:coreProperties>
</file>